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1"/>
  </bookViews>
  <sheets>
    <sheet name="ปริมาณขยะพังงา" sheetId="1" r:id="rId1"/>
    <sheet name="ปริมาณขยะกระบี่" sheetId="2" r:id="rId2"/>
    <sheet name="ปริมาณขยะตรัง" sheetId="3" r:id="rId3"/>
    <sheet name="ปริมาณขยะสตูล" sheetId="4" r:id="rId4"/>
    <sheet name="ปริมาณขยะภูเก็ต " sheetId="5" r:id="rId5"/>
  </sheets>
  <externalReferences>
    <externalReference r:id="rId8"/>
  </externalReferences>
  <definedNames>
    <definedName name="_xlnm.Print_Area" localSheetId="2">'ปริมาณขยะตรัง'!$B$1:$L$119</definedName>
    <definedName name="_xlnm.Print_Area" localSheetId="0">'ปริมาณขยะพังงา'!$B$1:$L$75</definedName>
    <definedName name="_xlnm.Print_Area" localSheetId="4">'ปริมาณขยะภูเก็ต '!$B$1:$L$28</definedName>
    <definedName name="_xlnm.Print_Area" localSheetId="3">'ปริมาณขยะสตูล'!$B$1:$L$59</definedName>
    <definedName name="_xlnm.Print_Titles" localSheetId="1">'ปริมาณขยะกระบี่'!$1:$5</definedName>
    <definedName name="_xlnm.Print_Titles" localSheetId="2">'ปริมาณขยะตรัง'!$1:$5</definedName>
    <definedName name="_xlnm.Print_Titles" localSheetId="0">'ปริมาณขยะพังงา'!$1:$5</definedName>
    <definedName name="_xlnm.Print_Titles" localSheetId="4">'ปริมาณขยะภูเก็ต '!$1:$4</definedName>
    <definedName name="_xlnm.Print_Titles" localSheetId="3">'ปริมาณขยะสตูล'!$1:$5</definedName>
  </definedNames>
  <calcPr fullCalcOnLoad="1"/>
</workbook>
</file>

<file path=xl/sharedStrings.xml><?xml version="1.0" encoding="utf-8"?>
<sst xmlns="http://schemas.openxmlformats.org/spreadsheetml/2006/main" count="1401" uniqueCount="770">
  <si>
    <t>ตารางที่ 2.1  จำนวนประชากรและปริมาณขยะมูลฝอย จำแนกตามองค์กรปกครองส่วนท้องถิ่น รายอำเภอ จังหวัดภูเก็ต</t>
  </si>
  <si>
    <t>อำเภอ/ตำบล</t>
  </si>
  <si>
    <t>เทศบาล/อบต.</t>
  </si>
  <si>
    <t>ขนาด</t>
  </si>
  <si>
    <t>พิกัด</t>
  </si>
  <si>
    <t>ที่ตั้ง</t>
  </si>
  <si>
    <t>พื้นที่รับผิดชอบ(ตร.กม.)</t>
  </si>
  <si>
    <t>ประชากร</t>
  </si>
  <si>
    <t>อัตราการผลิต (กก./คน/วัน)</t>
  </si>
  <si>
    <t>ปริมาณขยะที่เกิดขึ้น*</t>
  </si>
  <si>
    <t>X</t>
  </si>
  <si>
    <t>Y</t>
  </si>
  <si>
    <t>คน</t>
  </si>
  <si>
    <t>หลังคาเรือน</t>
  </si>
  <si>
    <t>(ตัน/วัน)</t>
  </si>
  <si>
    <t>ภูเก็ต</t>
  </si>
  <si>
    <t>อำเภอเมือง</t>
  </si>
  <si>
    <t>ตลาดใหญ่</t>
  </si>
  <si>
    <t>ทน.ภูเก็ต</t>
  </si>
  <si>
    <t xml:space="preserve">52 ถ.นริศร </t>
  </si>
  <si>
    <t>กะรน</t>
  </si>
  <si>
    <t>ทต.กะรน</t>
  </si>
  <si>
    <t>1 ถ.กะตะ  ต.กะรน</t>
  </si>
  <si>
    <t>เกาะแก้ว</t>
  </si>
  <si>
    <t>อบต.เกาะแก้ว</t>
  </si>
  <si>
    <t>กลาง</t>
  </si>
  <si>
    <t>1 ถ.เทพกระษัตรี</t>
  </si>
  <si>
    <t>รัษฎา</t>
  </si>
  <si>
    <t>อบต.รัษฎา</t>
  </si>
  <si>
    <t>ใหญ่</t>
  </si>
  <si>
    <t>บ.กู้กู  หมู๋3  ถ.รัษฎานุสรณ์</t>
  </si>
  <si>
    <t>วิชิต</t>
  </si>
  <si>
    <t>อบต.วิชิต</t>
  </si>
  <si>
    <t>54/1  หมู๋1  ถ.เจ้าฟ้าตะวันออก</t>
  </si>
  <si>
    <t>ฉลอง</t>
  </si>
  <si>
    <t>อบต.ฉลอง</t>
  </si>
  <si>
    <t xml:space="preserve">หมู๋4  ต.ฉลอง  </t>
  </si>
  <si>
    <t>ราไวย์</t>
  </si>
  <si>
    <t>อบต.ราไวย์</t>
  </si>
  <si>
    <t>หมู๋6  ถ.วิเศษ  ต.ราไวย์</t>
  </si>
  <si>
    <t>กะทู้</t>
  </si>
  <si>
    <t>ป่าตอง</t>
  </si>
  <si>
    <t>ทม.ป่าตอง</t>
  </si>
  <si>
    <t>12/3  ถ.ลาดปาธานุสรณ์</t>
  </si>
  <si>
    <t>ทต.กะทู้</t>
  </si>
  <si>
    <t>51/148 ถ.วิชิตสงคราม หมู๋6 ต.กระทู้</t>
  </si>
  <si>
    <t>กมลา</t>
  </si>
  <si>
    <t>อบต.กมลา</t>
  </si>
  <si>
    <t>ถลาง</t>
  </si>
  <si>
    <t>เทพกระษัตรี</t>
  </si>
  <si>
    <t>ทต.เทพกระษัตรี</t>
  </si>
  <si>
    <t>ถ.เทพกระษัตรี หมู๋1</t>
  </si>
  <si>
    <t>เชิงทะเล</t>
  </si>
  <si>
    <t>ทต.เชิงทะเล</t>
  </si>
  <si>
    <t xml:space="preserve">ถ.ศรีสุนทร หมู๋1 </t>
  </si>
  <si>
    <t>อบต.เทพกระษัตรี</t>
  </si>
  <si>
    <t>361  หมู๋1  ถ.เทพกระษัตรี</t>
  </si>
  <si>
    <t>ศรีสุนทร</t>
  </si>
  <si>
    <t>อบต.ศรีสุนทร</t>
  </si>
  <si>
    <t>หมู๋8  ต.ศรีสุนทร</t>
  </si>
  <si>
    <t>อบต.เชิงทะเล</t>
  </si>
  <si>
    <t>หมู๋1  ถ.ศรีสุนทร  ต.เชิงทะเล</t>
  </si>
  <si>
    <t>ป่าคลอก</t>
  </si>
  <si>
    <t>อบต.ป่าคลอก</t>
  </si>
  <si>
    <t>98/3  หมู๋2  ต.ป่าคลอก</t>
  </si>
  <si>
    <t>ไม้ขาว</t>
  </si>
  <si>
    <t>อบต.ไม้ขาว</t>
  </si>
  <si>
    <t>หมู๋3  ถ.เทพกระษัตรี</t>
  </si>
  <si>
    <t>สาคู</t>
  </si>
  <si>
    <t>อบต.สาคู</t>
  </si>
  <si>
    <t>หมู๋3  ต.สาคู</t>
  </si>
  <si>
    <t>หมายเหตุ</t>
  </si>
  <si>
    <t>จำนวนประชากรจาก www.dola.go.th/</t>
  </si>
  <si>
    <t xml:space="preserve">ชั้นและพื้นที่รับผิดชอบ จากกองราชการส่วนตำบล กรมการปกครอง ข้อมูลสภาตำบลและองค์การบริหารส่วนตำบล ประจำปี 2544 </t>
  </si>
  <si>
    <t>*  = ปริมาณขยะส่งกำจัด ณ โรงเตาเผาขยะมูลฝอย</t>
  </si>
  <si>
    <t>ตารางที่ 2.5  จำนวนประชากรและปริมาณขยะมูลฝอย จำแนกตามองค์กรปกครองส่วนท้องถิ่น รายอำเภอ จังหวัดสตูล</t>
  </si>
  <si>
    <t>พื้นที่รับผิดชอบ*(ตร.กม.)</t>
  </si>
  <si>
    <t>ประชากร**</t>
  </si>
  <si>
    <t>อัตราการผลิต(กก./คน/วัน)</t>
  </si>
  <si>
    <t>ปริมาณขยะที่เกิดขึ้น(ตัน/วัน)</t>
  </si>
  <si>
    <t>Cluster</t>
  </si>
  <si>
    <t>สตูล</t>
  </si>
  <si>
    <t>เมืองสตูล</t>
  </si>
  <si>
    <t>L3S_30</t>
  </si>
  <si>
    <t>พิมาน</t>
  </si>
  <si>
    <t>ทม.สตูล</t>
  </si>
  <si>
    <t xml:space="preserve">หมู่5 ถ.วิเศษมยุรา ต.เจ๊ะบิลัง </t>
  </si>
  <si>
    <t>ฉลุง</t>
  </si>
  <si>
    <t>ทต.ฉลุง</t>
  </si>
  <si>
    <t>เจ๊ะบิลัง</t>
  </si>
  <si>
    <t>ทต.เจ๊ะบิลัง</t>
  </si>
  <si>
    <t>เกตรี</t>
  </si>
  <si>
    <t>อบต.เกตรี</t>
  </si>
  <si>
    <t>เล็ก</t>
  </si>
  <si>
    <t>หมู่1</t>
  </si>
  <si>
    <t>เกาะสาหร่าย</t>
  </si>
  <si>
    <t>อบต.เกาะสาหร่าย</t>
  </si>
  <si>
    <t>คลองขุด</t>
  </si>
  <si>
    <t>อบต.คลองขุด</t>
  </si>
  <si>
    <t>หมู่6</t>
  </si>
  <si>
    <t>ควนขัน</t>
  </si>
  <si>
    <t>อบต.ควนขัน</t>
  </si>
  <si>
    <t>หมู่3</t>
  </si>
  <si>
    <t>ควนโพธิ์</t>
  </si>
  <si>
    <t>อบต.ควนโพธิ์</t>
  </si>
  <si>
    <t>หมู่2  บ้านควนโพธิ์</t>
  </si>
  <si>
    <t>อบต.เจ๊ะบิลัง</t>
  </si>
  <si>
    <t>อบต.ฉลุง</t>
  </si>
  <si>
    <t>หมู่11</t>
  </si>
  <si>
    <t>ตันหยงโป</t>
  </si>
  <si>
    <t>อบต.ตันหยงโป</t>
  </si>
  <si>
    <t>ตำมะลัง</t>
  </si>
  <si>
    <t>อบต.ตำมะลัง</t>
  </si>
  <si>
    <t>บ้านควน</t>
  </si>
  <si>
    <t>อบต.บ้านควน</t>
  </si>
  <si>
    <t>หมู่3  บ้านควนโพธิ์</t>
  </si>
  <si>
    <t>ปูยู</t>
  </si>
  <si>
    <t>อบต.ปูยู</t>
  </si>
  <si>
    <t>ละงู</t>
  </si>
  <si>
    <t>กำแพง</t>
  </si>
  <si>
    <t>ทต.กำแพง</t>
  </si>
  <si>
    <t>อบต.กำแพง</t>
  </si>
  <si>
    <t>น้ำผุด</t>
  </si>
  <si>
    <t>อบต.น้ำผุด</t>
  </si>
  <si>
    <t xml:space="preserve">หมู่5 </t>
  </si>
  <si>
    <t>ปากน้ำ</t>
  </si>
  <si>
    <t>อบต.ปากน้ำ</t>
  </si>
  <si>
    <t xml:space="preserve">หมู่2 </t>
  </si>
  <si>
    <t>อบต.ละงู</t>
  </si>
  <si>
    <t>หมู่12</t>
  </si>
  <si>
    <t>แหลมสน</t>
  </si>
  <si>
    <t>อบต.แหลมสน</t>
  </si>
  <si>
    <t>เขาขาว</t>
  </si>
  <si>
    <t>อบต.เขาขาว</t>
  </si>
  <si>
    <t>ทุ่งหว้า</t>
  </si>
  <si>
    <t>ทต.ทุ่งหว้า</t>
  </si>
  <si>
    <t>ทุ่งบุหลัง</t>
  </si>
  <si>
    <t>อบต.ทุ่งบุหลัง</t>
  </si>
  <si>
    <t>หมู่5</t>
  </si>
  <si>
    <t>ขอคลาน</t>
  </si>
  <si>
    <t>อบต.ขอนคลาน</t>
  </si>
  <si>
    <t>หมู่4</t>
  </si>
  <si>
    <t>อบต.ทุ่งหว้า</t>
  </si>
  <si>
    <t>หมู่8  บ้านควนตำเสา</t>
  </si>
  <si>
    <t>นาทอน</t>
  </si>
  <si>
    <t>อบต.นาทอน</t>
  </si>
  <si>
    <t>ป่าแก่บ่อหิน</t>
  </si>
  <si>
    <t>อบต.ป่าแก่บ่อหิน</t>
  </si>
  <si>
    <t>ควนกาหลง</t>
  </si>
  <si>
    <t>L4S_30</t>
  </si>
  <si>
    <t>อบต.ควนกาหลง</t>
  </si>
  <si>
    <t>หมู่2</t>
  </si>
  <si>
    <t>ทุ่งนุ้ย</t>
  </si>
  <si>
    <t>อบต.ทุ่งนุ้ย</t>
  </si>
  <si>
    <t>อุใดเจริญ</t>
  </si>
  <si>
    <t>อบต.อุใดเจริญ</t>
  </si>
  <si>
    <t>ควนโดน</t>
  </si>
  <si>
    <t>ทต.ควนโดน</t>
  </si>
  <si>
    <t>อบต.ควนโดน</t>
  </si>
  <si>
    <t>ย่านซื่อ</t>
  </si>
  <si>
    <t>อบต.ย่านซื่อ</t>
  </si>
  <si>
    <t>วังประจัน</t>
  </si>
  <si>
    <t>อบต.วังประจัน</t>
  </si>
  <si>
    <t>ไม่มี</t>
  </si>
  <si>
    <t>ควนสตอ</t>
  </si>
  <si>
    <t>อบต.ควนสตอ</t>
  </si>
  <si>
    <t>ท่าแพ</t>
  </si>
  <si>
    <t>หมู่4  บ้านแป-ระใต้</t>
  </si>
  <si>
    <t>ขอนคลาน</t>
  </si>
  <si>
    <t>อบต.ท่าเรือ</t>
  </si>
  <si>
    <t>หมู่2  บ้านท่าแพกลาง</t>
  </si>
  <si>
    <t>อบต.ท่าแพ</t>
  </si>
  <si>
    <t>หมู่1  บ้านควนแก</t>
  </si>
  <si>
    <t>แป-ระ</t>
  </si>
  <si>
    <t>อบต.แป-ระ</t>
  </si>
  <si>
    <t>สาคร</t>
  </si>
  <si>
    <t>อบต.สาคร</t>
  </si>
  <si>
    <t>มะนัง</t>
  </si>
  <si>
    <t>นิคมพัฒนา</t>
  </si>
  <si>
    <t>อบต.นิคมพัฒนา</t>
  </si>
  <si>
    <t>ปาล์มพัฒนา</t>
  </si>
  <si>
    <t>อบต.ปาล์มพัฒนา</t>
  </si>
  <si>
    <t xml:space="preserve">    หมายเหตุ</t>
  </si>
  <si>
    <t>ปริมาณขยะที่เกิดขึ้นของ อบต. ประเมินจากอัตราการผลิตขยะ 0.6 กิโลกรัม/คน/วัน และจำนวนประชากร ณ วันที่ 31 ธันวาคม 2547</t>
  </si>
  <si>
    <t>ปริมาณขยะที่เกิดขึ้นของเทศบาลประเมินจากรายงานผลการติดตามตรวจสอบการจัดการขยะมูลฝอยของเทศบาล พ.ศ. 2548</t>
  </si>
  <si>
    <t xml:space="preserve">พื้นที่รับผิดชอบ จากกองราชการส่วนตำบล กรมการปกครอง ข้อมูลสภาตำบลและองค์การบริหารส่วนตำบล ประจำปี 2544 </t>
  </si>
  <si>
    <t>ตารางที่ 2.4  จำนวนประชากรและปริมาณขยะมูลฝอย จำแนกตามองค์กรปกครองส่วนท้องถิ่น รายอำเภอ จังหวัดตรัง</t>
  </si>
  <si>
    <t>ปริมาณขยะที่เกิดขึ้นตัน/วัน</t>
  </si>
  <si>
    <t>ตรัง</t>
  </si>
  <si>
    <t>เมืองตรัง</t>
  </si>
  <si>
    <t>L1S_30</t>
  </si>
  <si>
    <t>ทับเที่ยง</t>
  </si>
  <si>
    <t>เทศบาลนครตรัง</t>
  </si>
  <si>
    <t xml:space="preserve">103 ถ.วิเศษกุล ต.ทับเที่ยง </t>
  </si>
  <si>
    <t>นาท่ามเหนือ</t>
  </si>
  <si>
    <t>ทต.คลองเต็ง</t>
  </si>
  <si>
    <t xml:space="preserve">153/1 ถ.ตรัง-ห้วยยอด หมู่3 ต.นาท่ามเหนือ </t>
  </si>
  <si>
    <t>ควนปริง</t>
  </si>
  <si>
    <t>อบต.ควนปริง</t>
  </si>
  <si>
    <t>หมู่ 6 บ้านควนปริง</t>
  </si>
  <si>
    <t>โคกหล่อ</t>
  </si>
  <si>
    <t>อบต.โคกหล่อ</t>
  </si>
  <si>
    <t>หมู่ 10 บ้านโคเพลา</t>
  </si>
  <si>
    <t>นาตาล่วง</t>
  </si>
  <si>
    <t>อบต.นาตาล่วง</t>
  </si>
  <si>
    <t>หมู่2 บ้านนาขา</t>
  </si>
  <si>
    <t>นาโต๊ะหมิง</t>
  </si>
  <si>
    <t>อบต.นาโต๊ะหมิง</t>
  </si>
  <si>
    <t>หมู่2 บ้านโคกหว้าน</t>
  </si>
  <si>
    <t>นาท่ามใต้</t>
  </si>
  <si>
    <t>อบต.นาท่ามใต้</t>
  </si>
  <si>
    <t>หมู่2 บ้านวังหิน</t>
  </si>
  <si>
    <t>อบต.นาท่ามเหนือ</t>
  </si>
  <si>
    <t>หมู่4 บ้านนาท่ามเหนือ</t>
  </si>
  <si>
    <t>นาบินหลา</t>
  </si>
  <si>
    <t>อบต.นาบินหลา</t>
  </si>
  <si>
    <t>หมู่1 บ้านโคกวัว</t>
  </si>
  <si>
    <t>นาพละ</t>
  </si>
  <si>
    <t>อบต.นาพละ</t>
  </si>
  <si>
    <t>บ้านหนองเหรี้ยะ</t>
  </si>
  <si>
    <t>นาโยงใต้</t>
  </si>
  <si>
    <t>อบต.นาโยงใต้</t>
  </si>
  <si>
    <t>หมู่4 บ้านนาโยงใต้</t>
  </si>
  <si>
    <t>หมู่8 บ้านหนองฮ้าง</t>
  </si>
  <si>
    <t>บางรัก</t>
  </si>
  <si>
    <t>อบต.บางรัก</t>
  </si>
  <si>
    <t>หมู่4 บ้านท่าจีน</t>
  </si>
  <si>
    <t>หมู่4 บ้านทุ่งหวัง</t>
  </si>
  <si>
    <t>บ้านโพธิ์</t>
  </si>
  <si>
    <t>อบต.บ้านโพธิ์</t>
  </si>
  <si>
    <t>หมู่5 บ้านต้นรัก</t>
  </si>
  <si>
    <t>หนองตรุด</t>
  </si>
  <si>
    <t>อบต.หนองตรุด</t>
  </si>
  <si>
    <t>หมู่7 บ้านน้ำฉา</t>
  </si>
  <si>
    <t>กันตัง</t>
  </si>
  <si>
    <t>L3S-30</t>
  </si>
  <si>
    <t>ทม.กันตัง</t>
  </si>
  <si>
    <t xml:space="preserve">175 ถ.ตรังคภูมิ ต.กันตัง </t>
  </si>
  <si>
    <t>กันตังใต้</t>
  </si>
  <si>
    <t>อบต.กันตังใต้</t>
  </si>
  <si>
    <t>เกาะลิบง</t>
  </si>
  <si>
    <t>อบต.เกาะลิบง</t>
  </si>
  <si>
    <t>คลองชีล้อม</t>
  </si>
  <si>
    <t>อบต.คลองชีล้อม</t>
  </si>
  <si>
    <t>หมู่4 บ้านป่ากอ</t>
  </si>
  <si>
    <t>คลองลุ</t>
  </si>
  <si>
    <t>อบต.คลองลุ</t>
  </si>
  <si>
    <t>หมู่4 บ้านทอนหาร</t>
  </si>
  <si>
    <t>ควนธานี</t>
  </si>
  <si>
    <t>อบต.ควนธานี</t>
  </si>
  <si>
    <t>หมู่2 บ้านควนธานี</t>
  </si>
  <si>
    <t>โคกยาง</t>
  </si>
  <si>
    <t>อบต.โคกยาง</t>
  </si>
  <si>
    <t>หมู่3 บ้านหยางหรุ่ม</t>
  </si>
  <si>
    <t>นาเกลือ</t>
  </si>
  <si>
    <t>อบต.นาเกลือ</t>
  </si>
  <si>
    <t>หมู่3 บ้านนาเกลือใต้</t>
  </si>
  <si>
    <t>บ่อน้ำร้อน</t>
  </si>
  <si>
    <t>อบต.บ่อน้ำร้อน</t>
  </si>
  <si>
    <t>หมู่4 บ้านท่าส้ม</t>
  </si>
  <si>
    <t>บางเป้า</t>
  </si>
  <si>
    <t>อบต.บางเป้า</t>
  </si>
  <si>
    <t>หมู่6 บ้านควนทองสี</t>
  </si>
  <si>
    <t>บางสัก</t>
  </si>
  <si>
    <t>อบต.บางสัก</t>
  </si>
  <si>
    <t>หมู่1 บ้านบางสัก</t>
  </si>
  <si>
    <t>บางหมาก</t>
  </si>
  <si>
    <t>อบต.บางหมาก</t>
  </si>
  <si>
    <t>หมู่3 บ้านบางหมาก</t>
  </si>
  <si>
    <t>หมู่2 บ้านตก</t>
  </si>
  <si>
    <t>วังวน</t>
  </si>
  <si>
    <t>อบต.วังวน</t>
  </si>
  <si>
    <t>หมู่2 บ้านห้วยลึก</t>
  </si>
  <si>
    <t>ปะเหลียน</t>
  </si>
  <si>
    <t>ท่าข้าม</t>
  </si>
  <si>
    <t>ทต.ท่าข้าม</t>
  </si>
  <si>
    <t xml:space="preserve">99 หมู่1 ต.ท่าข้าม </t>
  </si>
  <si>
    <t>ทุ่งยาว</t>
  </si>
  <si>
    <t>ทต.ทุ่งยาว</t>
  </si>
  <si>
    <t xml:space="preserve">1/29 หมู่2 ต.ทุ่งยาว </t>
  </si>
  <si>
    <t>เกาะสุกร</t>
  </si>
  <si>
    <t>อบต.เกาะสุกร</t>
  </si>
  <si>
    <t>อบต.ท่าข้าม</t>
  </si>
  <si>
    <t>หมู่7 บ้านหยงสตาร์</t>
  </si>
  <si>
    <t>ท่าพญา</t>
  </si>
  <si>
    <t>อบต.ท่าพญา</t>
  </si>
  <si>
    <t>หมู่4 บ้านท่าพญา</t>
  </si>
  <si>
    <t>อบต.ทุ่งยาว</t>
  </si>
  <si>
    <t>หมู่1 บ้านทุ่งยาว</t>
  </si>
  <si>
    <t>บางด้วน</t>
  </si>
  <si>
    <t>อบต.บางด้วน</t>
  </si>
  <si>
    <t>หมู่2 บ้านหยวนโป๊ะ</t>
  </si>
  <si>
    <t>บ้านนา</t>
  </si>
  <si>
    <t>อบต.บ้านนา</t>
  </si>
  <si>
    <t>หมู่2 บ้านบ้านนา</t>
  </si>
  <si>
    <t>อบต.ปะเหลียน</t>
  </si>
  <si>
    <t>หมู่1 บ้านหัวถนน</t>
  </si>
  <si>
    <t>ลิพัง</t>
  </si>
  <si>
    <t>อบต.ลิพัง</t>
  </si>
  <si>
    <t>หมู่2 บ้านทุ่งปาหนัน</t>
  </si>
  <si>
    <t>สุโสะ</t>
  </si>
  <si>
    <t>อบต.สุโสะ</t>
  </si>
  <si>
    <t>หมู่9 บ้านท่าเทศ</t>
  </si>
  <si>
    <t>แหลมสอม</t>
  </si>
  <si>
    <t>อบต.แหลมสอม</t>
  </si>
  <si>
    <t>หมู่1 บ้านแหลมสอม</t>
  </si>
  <si>
    <t>ย่านตาขาว</t>
  </si>
  <si>
    <t>ทต.ย่านตาขาว</t>
  </si>
  <si>
    <t>ถ.ตรัง-ปะเหลียน หมู่ 1 ต.ย่านตาขาว</t>
  </si>
  <si>
    <t>เกาะเปียะ</t>
  </si>
  <si>
    <t>อบต.เกาะเปียะ</t>
  </si>
  <si>
    <t>หมู่4 บ้านเกาะเปียะ</t>
  </si>
  <si>
    <t>ทุ่งกระบือ</t>
  </si>
  <si>
    <t>อบต.ทุ่งกระบือ</t>
  </si>
  <si>
    <t>ทุ่งค่าย</t>
  </si>
  <si>
    <t>อบต.ทุ่งค่าย</t>
  </si>
  <si>
    <t>หมู่4 บ้านเขาไม้แก้ว</t>
  </si>
  <si>
    <t>นาชุมเห็ด</t>
  </si>
  <si>
    <t>อบต.นาชุมเห็ด</t>
  </si>
  <si>
    <t>หมู่4 บ้านห้วยกบ</t>
  </si>
  <si>
    <t>ในควน</t>
  </si>
  <si>
    <t>อบต.ในควน</t>
  </si>
  <si>
    <t>หมู่1 ทุ่งหนองแห้ง</t>
  </si>
  <si>
    <t>โพรงจรเข้</t>
  </si>
  <si>
    <t>อบต.โพรงจรเข้</t>
  </si>
  <si>
    <t>หมู่2 บ้านโพรงจระเข้</t>
  </si>
  <si>
    <t>อบต.ย่านตาขาว</t>
  </si>
  <si>
    <t>หมู่3 บ้านควนโพธิ์</t>
  </si>
  <si>
    <t>หนองบ่อ</t>
  </si>
  <si>
    <t>อบต.หนองบ่อ</t>
  </si>
  <si>
    <t>สิเกา</t>
  </si>
  <si>
    <t>บ่อหิน</t>
  </si>
  <si>
    <t>ทต.สิเกา</t>
  </si>
  <si>
    <t xml:space="preserve">ถ.ตรัง-สิเกา หมู่1 ต.บ่อหิน </t>
  </si>
  <si>
    <t>กะลาเส</t>
  </si>
  <si>
    <t>ทต.ควนกุน</t>
  </si>
  <si>
    <t xml:space="preserve">123 ถ.สำนักงาน หมู่2 ต.กะลาเส </t>
  </si>
  <si>
    <t>อบต.กะลาเส</t>
  </si>
  <si>
    <t>เขาไม้แก้ว</t>
  </si>
  <si>
    <t>อบต.เขาไม้แก้ว</t>
  </si>
  <si>
    <t>นาเมืองเพชร</t>
  </si>
  <si>
    <t>อบต.นาเมืองเพชร</t>
  </si>
  <si>
    <t>อบต.บ่อหิน</t>
  </si>
  <si>
    <t>ไม้ฝาด</t>
  </si>
  <si>
    <t>อบต.ไม้ฝาด</t>
  </si>
  <si>
    <t>ห้วยยอด</t>
  </si>
  <si>
    <t>L4S-30</t>
  </si>
  <si>
    <t>ทต.ห้วยยอด</t>
  </si>
  <si>
    <t>357 ถ.เพชรเกษม ต.ห้วยยอด</t>
  </si>
  <si>
    <t>ลำภูรา</t>
  </si>
  <si>
    <t>ทต.ลำภูรา</t>
  </si>
  <si>
    <t>157 ถ.เพชรเกษม หมู่3 ต.ลำภูรา</t>
  </si>
  <si>
    <t>นาวง</t>
  </si>
  <si>
    <t>ทต.นาวง</t>
  </si>
  <si>
    <t>99 ถ.เพชรเกษม หมู่ 9 ต.นาวง</t>
  </si>
  <si>
    <t>เขากอบ</t>
  </si>
  <si>
    <t>อบต.เขากอบ</t>
  </si>
  <si>
    <t>หมู่1 บ้านเขากอบ</t>
  </si>
  <si>
    <t>บ้านหว่างคลอง</t>
  </si>
  <si>
    <t>เขาปูน</t>
  </si>
  <si>
    <t>อบต.เขาปูน</t>
  </si>
  <si>
    <t>หมู่6 บ้านหัวถนน</t>
  </si>
  <si>
    <t>ท่างิ้ว</t>
  </si>
  <si>
    <t>อบต.ท่างิ้ว</t>
  </si>
  <si>
    <t>หมู่2 บ้านนาโพธิ์</t>
  </si>
  <si>
    <t>ทุ่งต่อ</t>
  </si>
  <si>
    <t>อบต.ทุ่งต่อ</t>
  </si>
  <si>
    <t>หมู่6 บ้านรางกระทิง</t>
  </si>
  <si>
    <t>อบต.นาวง</t>
  </si>
  <si>
    <t>หมู่6 บ้านโพธิ์โทน</t>
  </si>
  <si>
    <t>ในเตา</t>
  </si>
  <si>
    <t>อบต.ในเตา</t>
  </si>
  <si>
    <t>หมู่1 บ้านหน้าวัด</t>
  </si>
  <si>
    <t>บางกุ้ง</t>
  </si>
  <si>
    <t>อบต.บางกุ้ง</t>
  </si>
  <si>
    <t>หมู่3 บ้านทุ่งศาลา</t>
  </si>
  <si>
    <t>บางดี</t>
  </si>
  <si>
    <t>อบต.บางดี</t>
  </si>
  <si>
    <t>หมู่10 บ้านสะพานไทร</t>
  </si>
  <si>
    <t>ปากคม</t>
  </si>
  <si>
    <t>อบต.ปากคม</t>
  </si>
  <si>
    <t>หมู่6 บ้านพรุพี</t>
  </si>
  <si>
    <t>ปากแจ่ม</t>
  </si>
  <si>
    <t>อบต.ปากแจ่ม</t>
  </si>
  <si>
    <t>หมู่3 บ้านคลองนุ้ย</t>
  </si>
  <si>
    <t>อบต.ลำภูรา</t>
  </si>
  <si>
    <t>หมู่8 บ้านไสใหญ่</t>
  </si>
  <si>
    <t>วังคีรี</t>
  </si>
  <si>
    <t>อบต.วังคีรี</t>
  </si>
  <si>
    <t>หมู่2 บ้านควนนกหว้า</t>
  </si>
  <si>
    <t>หนองช้างแล่น</t>
  </si>
  <si>
    <t>อบต.หนองช้างแล่น</t>
  </si>
  <si>
    <t>หมู่3 บ้านห้วยโขง</t>
  </si>
  <si>
    <t>ห้วยนาง</t>
  </si>
  <si>
    <t>อบต.ห้วยนาง</t>
  </si>
  <si>
    <t>หมู่6 บ้านห้วยนาง</t>
  </si>
  <si>
    <t>อบต.ห้วยยอด</t>
  </si>
  <si>
    <t>หมู่5 บ้านท่ามะปราง</t>
  </si>
  <si>
    <t>วังวิเศษ</t>
  </si>
  <si>
    <t>วังมะปรางเหนือ</t>
  </si>
  <si>
    <t>ทต.วังวิเศษ</t>
  </si>
  <si>
    <t xml:space="preserve">ถ.เพชรเกษม หมู่7 ต.วังมะปรางเหนือ </t>
  </si>
  <si>
    <t>เขาวิเศษ</t>
  </si>
  <si>
    <t>อบต.เขาวิเศษ</t>
  </si>
  <si>
    <t>ท่าสะบ้า</t>
  </si>
  <si>
    <t>อบต.ท่าสะบ้า</t>
  </si>
  <si>
    <t>วังมะปราง</t>
  </si>
  <si>
    <t>อบต.วังมะปราง</t>
  </si>
  <si>
    <t>อบต.วังมะปรางเหนือ</t>
  </si>
  <si>
    <t>อ่าวตง</t>
  </si>
  <si>
    <t>อบต.อ่าวตง</t>
  </si>
  <si>
    <t>นาโยง</t>
  </si>
  <si>
    <t>นาโยงเหนือ</t>
  </si>
  <si>
    <t>ทต.นาโยงเหนือ</t>
  </si>
  <si>
    <t>216 ถ.เพชรเกษม ต.นาโยงเหนือ</t>
  </si>
  <si>
    <t>โคกสะบ้า</t>
  </si>
  <si>
    <t>อบต.โคกสะบ้า</t>
  </si>
  <si>
    <t>หมู่6 บ้านไสขัน</t>
  </si>
  <si>
    <t>ช่อง</t>
  </si>
  <si>
    <t>อบต.ช่อง</t>
  </si>
  <si>
    <t>หมู่3 บ้านหนักไทร</t>
  </si>
  <si>
    <t>นาข้าวเสีย</t>
  </si>
  <si>
    <t>อบต.นาข้าวเสีย</t>
  </si>
  <si>
    <t>หมู่1 บ้านนาปุด</t>
  </si>
  <si>
    <t>อบต.นาโยงเหนือ</t>
  </si>
  <si>
    <t>นาหมื่นศรี</t>
  </si>
  <si>
    <t>อบต.นาหมื่นศรี</t>
  </si>
  <si>
    <t>หมู่8 บ้านควนสวรรค์</t>
  </si>
  <si>
    <t>ละมอ</t>
  </si>
  <si>
    <t>อบต.ละมอ</t>
  </si>
  <si>
    <t>หมู่1 ถ.ตรัง-พัทลุง</t>
  </si>
  <si>
    <t>คลองปาง</t>
  </si>
  <si>
    <t>ทต.คลองปาง</t>
  </si>
  <si>
    <t>หมู่2 ถ.เทศบาล11 ต.คลองปาง</t>
  </si>
  <si>
    <t>เขาไพร</t>
  </si>
  <si>
    <t>อบต.เขาไพร</t>
  </si>
  <si>
    <t>หมู่2 บ้านโล๊ะท่อม</t>
  </si>
  <si>
    <t>อบต.คลองปาง</t>
  </si>
  <si>
    <t>หมู่2 บ้านหนองหัด</t>
  </si>
  <si>
    <t>ควนเมา</t>
  </si>
  <si>
    <t>อบต.ควนเมา</t>
  </si>
  <si>
    <t>หมู่12 บ้านหน้าวัดควนเมา</t>
  </si>
  <si>
    <t>หนองบัว</t>
  </si>
  <si>
    <t>อบต.หนองบัว</t>
  </si>
  <si>
    <t>หมู่8 บ้านหนองบัว</t>
  </si>
  <si>
    <t>หนองปรือ</t>
  </si>
  <si>
    <t>อบต.หนองปรือ</t>
  </si>
  <si>
    <t>หมู่7 บ้านหนองบัว</t>
  </si>
  <si>
    <t>หาดสำราญ</t>
  </si>
  <si>
    <t>ตะเสะ</t>
  </si>
  <si>
    <t>อบต.ตะเสะ</t>
  </si>
  <si>
    <t>หมู่3 บ้านทุ่งเปลว</t>
  </si>
  <si>
    <t>บ้าหวี</t>
  </si>
  <si>
    <t>อบต.บ้าหวี</t>
  </si>
  <si>
    <t>หมู่4 บ้านนาเกาะสะ</t>
  </si>
  <si>
    <t>อบต.หาดสำราญ</t>
  </si>
  <si>
    <t>หมู่9 บ้านควนล้อน</t>
  </si>
  <si>
    <t>ตารางที่ 2.3  จำนวนประชากรและปริมาณขยะมูลฝอย จำแนกตามองค์กรปกครองส่วนท้องถิ่น รายอำเภอ จังหวัดกระบี่</t>
  </si>
  <si>
    <t>ที่ตั้งสำนักงาน</t>
  </si>
  <si>
    <t>ปริมาณขยะที่เกิดขึ้น (ตัน/วัน)</t>
  </si>
  <si>
    <t>เมืองกระบี่</t>
  </si>
  <si>
    <t>กระบี่ใหญ่</t>
  </si>
  <si>
    <t>ทม.กระบี่</t>
  </si>
  <si>
    <t>ถ.มหาราช  ต.ปากน้ำ</t>
  </si>
  <si>
    <t>กระบี่น้อย</t>
  </si>
  <si>
    <t>อบต.กระบี่น้อย</t>
  </si>
  <si>
    <t>เขาคราม</t>
  </si>
  <si>
    <t>อบต.เขาคราม</t>
  </si>
  <si>
    <t>เขาทอง</t>
  </si>
  <si>
    <t>อบต.เขาทอง</t>
  </si>
  <si>
    <t>คลองประสงค์</t>
  </si>
  <si>
    <t>อบต.คลองประสงค์</t>
  </si>
  <si>
    <t>ทับปริก</t>
  </si>
  <si>
    <t>อบต.ทับปริก</t>
  </si>
  <si>
    <t>หมู่6 บ้านคลองใหญ่</t>
  </si>
  <si>
    <t>ไสไทย</t>
  </si>
  <si>
    <t>อบต.ไสไทย</t>
  </si>
  <si>
    <t>หนองทะเล</t>
  </si>
  <si>
    <t>อบต.หนองทะเล</t>
  </si>
  <si>
    <t>อ่าวนาง</t>
  </si>
  <si>
    <t>อบต.อ่าวนาง</t>
  </si>
  <si>
    <t>อ่าวลึก</t>
  </si>
  <si>
    <t>แหลมสัก</t>
  </si>
  <si>
    <t>ทต.แหลมสัก</t>
  </si>
  <si>
    <t>209 หมู่3 ต.แหลมสัก</t>
  </si>
  <si>
    <t>อ่าวลึกใต้</t>
  </si>
  <si>
    <t>ทต.อ่าวลึกใต้</t>
  </si>
  <si>
    <t>ถ.อ่าวลึก-แหลมสัก  หมู่ 2 ต.อ่าวลึกใต้</t>
  </si>
  <si>
    <t>เขาใหญ่</t>
  </si>
  <si>
    <t>อบต.เขาใหญ่</t>
  </si>
  <si>
    <t>คลองยา</t>
  </si>
  <si>
    <t>อบต.คลองยา</t>
  </si>
  <si>
    <t>18/18 หมู่4</t>
  </si>
  <si>
    <t>คลองหิน</t>
  </si>
  <si>
    <t>อบต.คลองหิน</t>
  </si>
  <si>
    <t>นาเหนือ</t>
  </si>
  <si>
    <t>อบต.นาเหนือ</t>
  </si>
  <si>
    <t>บ้านกลาง</t>
  </si>
  <si>
    <t>อบต.บ้านกลาง</t>
  </si>
  <si>
    <t xml:space="preserve">หมู่2   </t>
  </si>
  <si>
    <t>อบต.แหลมสัก</t>
  </si>
  <si>
    <t>อบต.อ่าวลึกใต้</t>
  </si>
  <si>
    <t>อ่าวลึกน้อย</t>
  </si>
  <si>
    <t>อบต.อ่าวลึกน้อย</t>
  </si>
  <si>
    <t>อ่าวลึกเหนือ</t>
  </si>
  <si>
    <t>อบต.อ่าวลึกเหนือ</t>
  </si>
  <si>
    <t xml:space="preserve">หมู่6 </t>
  </si>
  <si>
    <t>ปลายพระยา</t>
  </si>
  <si>
    <t>ทต.ปลายพระยา</t>
  </si>
  <si>
    <t>ถ.อ่าวลึก-พระแสง ต.ปลายพระยา</t>
  </si>
  <si>
    <t>เขาเขน</t>
  </si>
  <si>
    <t>อบต.เขาเขน</t>
  </si>
  <si>
    <t>เขาต่อ</t>
  </si>
  <si>
    <t>อบต.เขาต่อ</t>
  </si>
  <si>
    <t>คีรีวง</t>
  </si>
  <si>
    <t>อบต.คีรีวง</t>
  </si>
  <si>
    <t>อบต.ปลายพระยา</t>
  </si>
  <si>
    <t>คลองท่อม</t>
  </si>
  <si>
    <t>คลองท่อมใต้</t>
  </si>
  <si>
    <t>ทต.คลองท่อมใต้</t>
  </si>
  <si>
    <t>หมู่2  ถ.เพชรเกษม ต.คลองท่อมใต้</t>
  </si>
  <si>
    <t>คลองพน</t>
  </si>
  <si>
    <t>ทต.คลองพน</t>
  </si>
  <si>
    <t>399 ถ.เพชรเกษม หมู่1 ต.คลองพน</t>
  </si>
  <si>
    <t>อบต.คลองท่อมใต้</t>
  </si>
  <si>
    <t>คลองท่อมเหนือ</t>
  </si>
  <si>
    <t>อบต.คลองท่อมเหนือ</t>
  </si>
  <si>
    <t>อบต.คลองพน</t>
  </si>
  <si>
    <t>ทรายขาว</t>
  </si>
  <si>
    <t>อบต.ทรายขาว</t>
  </si>
  <si>
    <t>พรุดินนา</t>
  </si>
  <si>
    <t>อบต.พรุดินนา</t>
  </si>
  <si>
    <t>เพหลา</t>
  </si>
  <si>
    <t>อบต.เพหลา</t>
  </si>
  <si>
    <t>ห้วยน้ำขาว</t>
  </si>
  <si>
    <t>อบต.ห้วยน้ำขาว</t>
  </si>
  <si>
    <t>หมู่7</t>
  </si>
  <si>
    <t>เกาะลันตา</t>
  </si>
  <si>
    <t>เกาะลันตาใหญ่</t>
  </si>
  <si>
    <t>ทต.เกาะลันตาใหญ่</t>
  </si>
  <si>
    <t xml:space="preserve">หมู่2 ต.เกาะลันตาใหญ่ </t>
  </si>
  <si>
    <t>เกาะกลาง</t>
  </si>
  <si>
    <t>อบต.เกาะกลาง</t>
  </si>
  <si>
    <t>เกาะลันตาน้อย</t>
  </si>
  <si>
    <t>อบต.เกาะลันตาน้อย</t>
  </si>
  <si>
    <t>อบต.เกาะลันตาใหญ่</t>
  </si>
  <si>
    <t>คลองยาง</t>
  </si>
  <si>
    <t>อบต.คลองยาง</t>
  </si>
  <si>
    <t>ศาลาด่าน</t>
  </si>
  <si>
    <t>อบต.ศาลาด่าน</t>
  </si>
  <si>
    <t>ลำทับ</t>
  </si>
  <si>
    <t>ทต.ลำทับ</t>
  </si>
  <si>
    <t>482  ถ.ลำทับ-สินปุน หมู่5 ต.ลำทับ</t>
  </si>
  <si>
    <t>ดินแดง</t>
  </si>
  <si>
    <t>อบต.ดินแดง</t>
  </si>
  <si>
    <t>ดินอุดม</t>
  </si>
  <si>
    <t>อบต.ดินอุดม</t>
  </si>
  <si>
    <t>ทุ่งไทรทอง</t>
  </si>
  <si>
    <t>อบต.ทุ่งไทรทอง</t>
  </si>
  <si>
    <t>169 หมู่5</t>
  </si>
  <si>
    <t>อบต.ลำทับ</t>
  </si>
  <si>
    <t>เหนือคลอง</t>
  </si>
  <si>
    <t>หมู่8 บ้านแหลมกรวด</t>
  </si>
  <si>
    <t>ทต.เหนือคลอง</t>
  </si>
  <si>
    <t>9/16 ถ.เหนือคลอง-พรุเตียน หมู่2 ต.เหนือคลอง</t>
  </si>
  <si>
    <t>เกาะศรีบอยา</t>
  </si>
  <si>
    <t>อบต.เกาะศรีบอยา</t>
  </si>
  <si>
    <t>หมู่8 บ้านแหลมกรวด ต.คลองขนาน</t>
  </si>
  <si>
    <t>คลองขนาน</t>
  </si>
  <si>
    <t>อบต.คลองขนาน</t>
  </si>
  <si>
    <t>หมู่5  บ้านคลองขนาน</t>
  </si>
  <si>
    <t>คลองเขม้า</t>
  </si>
  <si>
    <t>อบต.คลองเขม้า</t>
  </si>
  <si>
    <t>หมู่1 บ้านนาวง</t>
  </si>
  <si>
    <t>หมู่4 บ้านโคกยาง</t>
  </si>
  <si>
    <t>ตลิ่งชัน</t>
  </si>
  <si>
    <t>อบต.ตลิ่งชัน</t>
  </si>
  <si>
    <t>หมู่3 บ้านคลองยวน</t>
  </si>
  <si>
    <t>ปกาสัย</t>
  </si>
  <si>
    <t>อบต.ปกาสัย</t>
  </si>
  <si>
    <t>ห้วยยูง</t>
  </si>
  <si>
    <t>อบต.ห้วยยูง</t>
  </si>
  <si>
    <t>หมู่5 บ้านนาปง</t>
  </si>
  <si>
    <t>อบต.เหนือคลอง</t>
  </si>
  <si>
    <t>เขาพนม</t>
  </si>
  <si>
    <t>ทต.เขาพนม</t>
  </si>
  <si>
    <t>2 หมู่7 ต.เขาพนม</t>
  </si>
  <si>
    <t>เขาดิน</t>
  </si>
  <si>
    <t>อบต.เขาดิน</t>
  </si>
  <si>
    <t>หมู่1 บ้านกอตง</t>
  </si>
  <si>
    <t>อบต.เขาพนม</t>
  </si>
  <si>
    <t>โคกหาร</t>
  </si>
  <si>
    <t>อบต.โคกหาร</t>
  </si>
  <si>
    <t>หมู่3 บ้านโคกหาร</t>
  </si>
  <si>
    <t>พรุเตียว</t>
  </si>
  <si>
    <t>อบต.พรุเตียว</t>
  </si>
  <si>
    <t>หมู่2 บ้านพรุเตียว ถ.เขาพนม-ทุ่งใหญ่</t>
  </si>
  <si>
    <t>สินปุน</t>
  </si>
  <si>
    <t>อบต.สินปุน</t>
  </si>
  <si>
    <t>หมู่ 3 บ้านควนกาหลง</t>
  </si>
  <si>
    <t>หน้าเขา</t>
  </si>
  <si>
    <t>อบต.หน้าเขา</t>
  </si>
  <si>
    <t xml:space="preserve">หมู่1 บ้านหน้าเขา  </t>
  </si>
  <si>
    <t>ตารางที่ 2.2  จำนวนประชากรและปริมาณขยะมูลฝอย จำแนกตามองค์กรปกครองส่วนท้องถิ่น รายอำเภอ จังหวัดพังงา</t>
  </si>
  <si>
    <t>ปริมาณขยะที่เกิดขึ้น ตัน/วัน</t>
  </si>
  <si>
    <t>พังงา</t>
  </si>
  <si>
    <t>เมืองพังงา</t>
  </si>
  <si>
    <t>ท้ายช้าง</t>
  </si>
  <si>
    <t>ทม.พังงา</t>
  </si>
  <si>
    <t xml:space="preserve">195 ถ.เพชรเกษม ต.ท้ายช้าง </t>
  </si>
  <si>
    <t>เกาะปันหยี</t>
  </si>
  <si>
    <t>อบต.เกาะปันหยี</t>
  </si>
  <si>
    <t>ตากแดด</t>
  </si>
  <si>
    <t>อบต.ตากแดด</t>
  </si>
  <si>
    <t xml:space="preserve">หมู๋3 ต.ตากแดด </t>
  </si>
  <si>
    <t>ถ้ำน้ำผุด</t>
  </si>
  <si>
    <t>อบต.ถ้ำน้ำผุด</t>
  </si>
  <si>
    <t>หมู๋1 บ้านควน ต.ถ้ำน้ำผุด</t>
  </si>
  <si>
    <t>ทุ่งคาโงก</t>
  </si>
  <si>
    <t>อบต.ทุ่งคาโงก</t>
  </si>
  <si>
    <t>หมู๋1 บ้านทุ่งคาโงก ต.ทุ่งคาโงก</t>
  </si>
  <si>
    <t>นบปริง</t>
  </si>
  <si>
    <t>อบต.นบปริง</t>
  </si>
  <si>
    <t>หมู๋2 บ้านปากหลา ต.นบปริง</t>
  </si>
  <si>
    <t>บางเตย</t>
  </si>
  <si>
    <t>อบต.บางเตย</t>
  </si>
  <si>
    <t xml:space="preserve">หมู๋3 ต.บางเตย </t>
  </si>
  <si>
    <t>ป่ากอ</t>
  </si>
  <si>
    <t>อบต.ป่ากอ</t>
  </si>
  <si>
    <t>หมู๋3 บ้านในโตน ต.ป่ากอ</t>
  </si>
  <si>
    <t>ตะกั่วป่า</t>
  </si>
  <si>
    <t>ทม.ตะกั่วป่า</t>
  </si>
  <si>
    <t xml:space="preserve">333 ถ.ราษฎร์บำรุง ต.ตะกั่วป่า </t>
  </si>
  <si>
    <t>เกาะคอเขา</t>
  </si>
  <si>
    <t>อบต.เกาะคอเขา</t>
  </si>
  <si>
    <t>หมู๋3 บ้านปากเกาะ ต.เกาะคอเขา</t>
  </si>
  <si>
    <t>คึกคัก</t>
  </si>
  <si>
    <t>อบต.คึกคัก</t>
  </si>
  <si>
    <t>หมู๋4 บ้านคึกคัก ต.คึกคัก</t>
  </si>
  <si>
    <t>โคกเคียน</t>
  </si>
  <si>
    <t>อบต.โคกเคียน</t>
  </si>
  <si>
    <t>23/1 หมู๋8 ต.โคกเคียน</t>
  </si>
  <si>
    <t>บางไทร</t>
  </si>
  <si>
    <t>อบต.บางไทร</t>
  </si>
  <si>
    <t>หมู๋4 ต.บางไทร</t>
  </si>
  <si>
    <t>บางนายสี</t>
  </si>
  <si>
    <t>อบต.บางนายสี</t>
  </si>
  <si>
    <t>หมู๋9 ต.บางนายสี</t>
  </si>
  <si>
    <t>บางม่วง</t>
  </si>
  <si>
    <t>อบต.บางม่วง</t>
  </si>
  <si>
    <t>หมู๋1 ต.บางม่วง</t>
  </si>
  <si>
    <t>ตะกั่วทุ่ง</t>
  </si>
  <si>
    <t>โคกกลอย</t>
  </si>
  <si>
    <t>ทต.โคกกลอย</t>
  </si>
  <si>
    <t>67 ถ.เพชรเกษม ต.โคกกลอย</t>
  </si>
  <si>
    <t>กระโสม</t>
  </si>
  <si>
    <t>ทต.กระโสม</t>
  </si>
  <si>
    <t>1/29 ถ.เพชรเกษม หมู๋2 ต.กระโสม</t>
  </si>
  <si>
    <t>อบต.กระโสม</t>
  </si>
  <si>
    <t>หมู๋4 บ้านพรุใหญ่ ต.กระโสม</t>
  </si>
  <si>
    <t>กะไหล</t>
  </si>
  <si>
    <t>อบต.กะไหล</t>
  </si>
  <si>
    <t>คลองเคียน</t>
  </si>
  <si>
    <t>อบต.คลองเคียน</t>
  </si>
  <si>
    <t>หมู๋1 ต.คลองเคียน</t>
  </si>
  <si>
    <t>อบต.โคกกลอย</t>
  </si>
  <si>
    <t>หมู๋3 บ้านสามช่อง ต.โคกกลอย</t>
  </si>
  <si>
    <t>ถ้ำ</t>
  </si>
  <si>
    <t>อบต.ถ้ำ</t>
  </si>
  <si>
    <t>หมู๋7 บ้านทุ่งขี้เหล็ก ต.ถ้ำ</t>
  </si>
  <si>
    <t>ท่าอยู่</t>
  </si>
  <si>
    <t>อบต.ท่าอยู่</t>
  </si>
  <si>
    <t>หมู๋2 บ้านท่าอยู่ ต.ท่าอยู่</t>
  </si>
  <si>
    <t>หล่อยูง</t>
  </si>
  <si>
    <t>อบต.หล่อยูง</t>
  </si>
  <si>
    <t>หมู๋1 บ้านหล่อยูง ต.หล่อยูง</t>
  </si>
  <si>
    <t>ท้ายเหมือง</t>
  </si>
  <si>
    <t>ทต.ท้ายเหมือง</t>
  </si>
  <si>
    <t>151 หมู๋4 ถ.เพชรเกษม ต.ท้ายเหมือง</t>
  </si>
  <si>
    <t>อบต.ท้ายเหมือง</t>
  </si>
  <si>
    <t>หมู๋9 บ้านทับยาง ต. ท้ายเหมือง</t>
  </si>
  <si>
    <t>ทุ่งมะพร้าว</t>
  </si>
  <si>
    <t>อบต.ทุ่งมะพร้าว</t>
  </si>
  <si>
    <t>หมู๋1 บ้านทุ่งมะพร้าว ต.ทุ่งมะพร้าว</t>
  </si>
  <si>
    <t>นาเตย</t>
  </si>
  <si>
    <t>อบต.นาเตย</t>
  </si>
  <si>
    <t>หมู๋2 บ้านหัวนา ต.นาเตย</t>
  </si>
  <si>
    <t>บางทอง</t>
  </si>
  <si>
    <t>อบต.บางทอง</t>
  </si>
  <si>
    <t>หมู๋4 บ้านใหญ่ ต.บางเตย</t>
  </si>
  <si>
    <t>ลำแก่น</t>
  </si>
  <si>
    <t>อบต.ลำแก่น</t>
  </si>
  <si>
    <t>หมู๋1 บ้านลำรู่ ต.ลำแก่น</t>
  </si>
  <si>
    <t>ลำภี</t>
  </si>
  <si>
    <t>อบต.ลำภี</t>
  </si>
  <si>
    <t>หมู๋5 บ้านเชี่ยวหลอด</t>
  </si>
  <si>
    <t>กะปง</t>
  </si>
  <si>
    <t>ท่านา</t>
  </si>
  <si>
    <t>ทต.ท่านา</t>
  </si>
  <si>
    <t>ถ.เลียบคลองกะปง หมู๋2 ต.ท่านา</t>
  </si>
  <si>
    <t>อบต.กะปง</t>
  </si>
  <si>
    <t>รมณีย์</t>
  </si>
  <si>
    <t>อบต.รมณีย์</t>
  </si>
  <si>
    <t>หมู๋1 ต. .รมณีย์</t>
  </si>
  <si>
    <t>เหมาะ</t>
  </si>
  <si>
    <t>อบต.เหมาะ</t>
  </si>
  <si>
    <t>หมู๋2 บ้านปลายวา ต.เหมาะ</t>
  </si>
  <si>
    <t>เหล</t>
  </si>
  <si>
    <t>อบต.เหล</t>
  </si>
  <si>
    <t>หมู๋2 บ้านปะเหล ต.เหล</t>
  </si>
  <si>
    <t>อบต.ท่านา</t>
  </si>
  <si>
    <t>หมู๋2 บ้านท่านา ต.ท่านา</t>
  </si>
  <si>
    <t>ทับปุด</t>
  </si>
  <si>
    <t>ทต.ทับปุด</t>
  </si>
  <si>
    <t>ถ.เพชรเกษม หมู๋4 ต.ทับปุด</t>
  </si>
  <si>
    <t>อบต.ทับปุด</t>
  </si>
  <si>
    <t>หมู๋1 ตั้งอยู่ในเขตเทศบาล</t>
  </si>
  <si>
    <t>มะรุ่ย</t>
  </si>
  <si>
    <t>อบต.มะรุ่ย</t>
  </si>
  <si>
    <t>หมู๋4 ต.มะรุ่ย</t>
  </si>
  <si>
    <t>โคกเจริญ</t>
  </si>
  <si>
    <t>อบต.โคกเจริญ</t>
  </si>
  <si>
    <t>20/9 หมู๋7 ต.โคกเจริญ</t>
  </si>
  <si>
    <t>บ่อแสน</t>
  </si>
  <si>
    <t>อบต.บ่อแสน</t>
  </si>
  <si>
    <t>หมู๋1 ต.บ่อแสน</t>
  </si>
  <si>
    <t>บางเหรียง</t>
  </si>
  <si>
    <t>อบต.บางเหรียง</t>
  </si>
  <si>
    <t>18/8 หมู๋4 ต.บางเหรียง</t>
  </si>
  <si>
    <t>คุระบุรี</t>
  </si>
  <si>
    <t>ทต.คุระบุรี</t>
  </si>
  <si>
    <t xml:space="preserve">1 ถ.เพชรเกษม ต.คุระ </t>
  </si>
  <si>
    <t>เกาะพระทอง</t>
  </si>
  <si>
    <t>อบต.เกาะพระทอง</t>
  </si>
  <si>
    <t>173/25 หมู๋3 ต.แม่นางขาว อ.คุระบุรี</t>
  </si>
  <si>
    <t>คุระ</t>
  </si>
  <si>
    <t>อบต.คุระ</t>
  </si>
  <si>
    <t>120/43 หมู๋1 ต.คุระ</t>
  </si>
  <si>
    <t>บางวัน</t>
  </si>
  <si>
    <t>อบต.บางวัน</t>
  </si>
  <si>
    <t>หมู๋5 (อาคารชั่วคราว)</t>
  </si>
  <si>
    <t>แม่นางขาว</t>
  </si>
  <si>
    <t>อบต.แม่นางขาว</t>
  </si>
  <si>
    <t>หมู๋2 ต.แม่นางขาว</t>
  </si>
  <si>
    <t>เกาะยาว</t>
  </si>
  <si>
    <t>เกาะยาวน้อย</t>
  </si>
  <si>
    <t>ทต.เกาะยาว</t>
  </si>
  <si>
    <t>อบต.เกาะยาวน้อย</t>
  </si>
  <si>
    <t>เกาะยาวใหญ่</t>
  </si>
  <si>
    <t>อบต.เกาะยาวใหญ่</t>
  </si>
  <si>
    <t>พรุใน</t>
  </si>
  <si>
    <t>อบต.พรุใน</t>
  </si>
  <si>
    <t>ทน.ตรัง ทม.กันตัง ทต.ห้วยยอด ทต.นาโยงเหนือ เป็นปริมาณขยะจากการชั่ง</t>
  </si>
  <si>
    <t>ทต.ที่เหลือเป็นปริมาณขยะจากการคาดประมาณ</t>
  </si>
  <si>
    <t xml:space="preserve">หมู่1 ถ.ท่าด่าน-อันเป้า ต.เกาะยาวน้อย </t>
  </si>
  <si>
    <t>ปริมาณขยะที่เกิดขึ้นของ อบต. ประเมินจากอัตราการผลิตขยะ 0.6 กิโลกรัม/คน/วัน และจำนวนประชากร ณ วันที่ 31 ธันวาคม 2555</t>
  </si>
  <si>
    <t>หมู่บ้าน/ชุมชน</t>
  </si>
  <si>
    <t>อปท.</t>
  </si>
  <si>
    <t>อัตราการเกิดขยะ</t>
  </si>
  <si>
    <t>(กิโลกรัม/คน/วัน)</t>
  </si>
  <si>
    <t>อัตราการเกิดของเสียอันตรายชุมชน</t>
  </si>
  <si>
    <t>(กิโลกรัม/คน/ปี)</t>
  </si>
  <si>
    <t>อัตราการเกิดซากผลิตภัณฑ์เครื่องใช้ไฟฟ้าและอิเล็กทรอนิกส์ (WEEE)</t>
  </si>
  <si>
    <t>ทน.</t>
  </si>
  <si>
    <t>ทม.</t>
  </si>
  <si>
    <t>ทต.</t>
  </si>
  <si>
    <t>อบต.</t>
  </si>
  <si>
    <t>พัทยา</t>
  </si>
  <si>
    <t>กทม.</t>
  </si>
  <si>
    <t>-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</si>
</sst>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#,##0.0"/>
    <numFmt numFmtId="171" formatCode="_-* #,##0_-;\-* #,##0_-;_-* &quot;-&quot;??_-;_-@_-"/>
    <numFmt numFmtId="172" formatCode="#,##0.0000"/>
    <numFmt numFmtId="173" formatCode="[$-D00041E]0.##"/>
    <numFmt numFmtId="174" formatCode="[$-D00041E]0.###"/>
  </numFmts>
  <fonts count="5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0"/>
    </font>
    <font>
      <u val="single"/>
      <sz val="14"/>
      <color indexed="36"/>
      <name val="CordiaUPC"/>
      <family val="0"/>
    </font>
    <font>
      <sz val="8"/>
      <name val="CordiaUPC"/>
      <family val="0"/>
    </font>
    <font>
      <sz val="14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i/>
      <sz val="14"/>
      <name val="Cordia New"/>
      <family val="2"/>
    </font>
    <font>
      <b/>
      <sz val="14"/>
      <color indexed="8"/>
      <name val="Cordia New"/>
      <family val="2"/>
    </font>
    <font>
      <sz val="14"/>
      <color indexed="8"/>
      <name val="CordiaUPC"/>
      <family val="0"/>
    </font>
    <font>
      <sz val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9" fontId="7" fillId="0" borderId="10" xfId="33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8" fillId="0" borderId="10" xfId="33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69" fontId="8" fillId="0" borderId="10" xfId="33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3" fontId="8" fillId="0" borderId="10" xfId="0" applyNumberFormat="1" applyFont="1" applyFill="1" applyBorder="1" applyAlignment="1">
      <alignment horizontal="center"/>
    </xf>
    <xf numFmtId="2" fontId="8" fillId="0" borderId="10" xfId="33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1" fontId="7" fillId="0" borderId="10" xfId="33" applyNumberFormat="1" applyFont="1" applyBorder="1" applyAlignment="1">
      <alignment horizontal="left"/>
    </xf>
    <xf numFmtId="171" fontId="9" fillId="0" borderId="10" xfId="33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3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71" fontId="8" fillId="0" borderId="10" xfId="33" applyNumberFormat="1" applyFont="1" applyBorder="1" applyAlignment="1">
      <alignment horizontal="center"/>
    </xf>
    <xf numFmtId="171" fontId="11" fillId="0" borderId="10" xfId="33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9" fontId="7" fillId="0" borderId="0" xfId="33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168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shrinkToFit="1"/>
    </xf>
    <xf numFmtId="4" fontId="9" fillId="0" borderId="10" xfId="0" applyNumberFormat="1" applyFont="1" applyFill="1" applyBorder="1" applyAlignment="1">
      <alignment horizontal="center"/>
    </xf>
    <xf numFmtId="169" fontId="9" fillId="0" borderId="10" xfId="33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shrinkToFit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69" fontId="9" fillId="0" borderId="15" xfId="33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33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9" fontId="8" fillId="0" borderId="10" xfId="33" applyNumberFormat="1" applyFont="1" applyBorder="1" applyAlignment="1">
      <alignment horizontal="center"/>
    </xf>
    <xf numFmtId="3" fontId="8" fillId="0" borderId="10" xfId="33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33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69" fontId="7" fillId="0" borderId="13" xfId="33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9" fontId="8" fillId="0" borderId="11" xfId="33" applyNumberFormat="1" applyFont="1" applyFill="1" applyBorder="1" applyAlignment="1">
      <alignment horizontal="center"/>
    </xf>
    <xf numFmtId="170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169" fontId="8" fillId="0" borderId="10" xfId="33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2" fontId="7" fillId="0" borderId="10" xfId="0" applyNumberFormat="1" applyFont="1" applyFill="1" applyBorder="1" applyAlignment="1">
      <alignment horizontal="center"/>
    </xf>
    <xf numFmtId="169" fontId="8" fillId="0" borderId="10" xfId="33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169" fontId="7" fillId="0" borderId="15" xfId="33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9" fontId="8" fillId="0" borderId="10" xfId="33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9" fontId="7" fillId="0" borderId="10" xfId="33" applyNumberFormat="1" applyFont="1" applyFill="1" applyBorder="1" applyAlignment="1">
      <alignment/>
    </xf>
    <xf numFmtId="169" fontId="7" fillId="0" borderId="0" xfId="0" applyNumberFormat="1" applyFont="1" applyAlignment="1">
      <alignment/>
    </xf>
    <xf numFmtId="169" fontId="7" fillId="0" borderId="10" xfId="33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169" fontId="8" fillId="0" borderId="10" xfId="33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shrinkToFit="1"/>
    </xf>
    <xf numFmtId="169" fontId="7" fillId="0" borderId="0" xfId="33" applyNumberFormat="1" applyFont="1" applyBorder="1" applyAlignment="1">
      <alignment horizontal="left"/>
    </xf>
    <xf numFmtId="169" fontId="7" fillId="0" borderId="0" xfId="33" applyNumberFormat="1" applyFont="1" applyAlignment="1">
      <alignment horizontal="left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1" fontId="8" fillId="0" borderId="10" xfId="33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shrinkToFit="1"/>
    </xf>
    <xf numFmtId="2" fontId="9" fillId="0" borderId="10" xfId="0" applyNumberFormat="1" applyFont="1" applyFill="1" applyBorder="1" applyAlignment="1">
      <alignment horizontal="center"/>
    </xf>
    <xf numFmtId="169" fontId="11" fillId="0" borderId="10" xfId="33" applyNumberFormat="1" applyFont="1" applyFill="1" applyBorder="1" applyAlignment="1">
      <alignment horizontal="center"/>
    </xf>
    <xf numFmtId="1" fontId="11" fillId="0" borderId="10" xfId="33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7" fontId="13" fillId="33" borderId="16" xfId="33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3" fillId="0" borderId="10" xfId="33" applyNumberFormat="1" applyFont="1" applyBorder="1" applyAlignment="1">
      <alignment horizontal="center"/>
    </xf>
    <xf numFmtId="0" fontId="7" fillId="0" borderId="10" xfId="33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" fontId="13" fillId="0" borderId="16" xfId="33" applyNumberFormat="1" applyFont="1" applyBorder="1" applyAlignment="1">
      <alignment horizontal="center"/>
    </xf>
    <xf numFmtId="1" fontId="13" fillId="33" borderId="16" xfId="33" applyNumberFormat="1" applyFont="1" applyFill="1" applyBorder="1" applyAlignment="1">
      <alignment horizontal="center"/>
    </xf>
    <xf numFmtId="1" fontId="13" fillId="34" borderId="16" xfId="33" applyNumberFormat="1" applyFont="1" applyFill="1" applyBorder="1" applyAlignment="1">
      <alignment horizontal="center"/>
    </xf>
    <xf numFmtId="1" fontId="13" fillId="0" borderId="16" xfId="33" applyNumberFormat="1" applyFont="1" applyBorder="1" applyAlignment="1">
      <alignment/>
    </xf>
    <xf numFmtId="1" fontId="13" fillId="33" borderId="16" xfId="33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0" fontId="13" fillId="0" borderId="10" xfId="0" applyFont="1" applyBorder="1" applyAlignment="1">
      <alignment horizontal="left" shrinkToFit="1"/>
    </xf>
    <xf numFmtId="0" fontId="13" fillId="34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1" fontId="13" fillId="0" borderId="10" xfId="33" applyNumberFormat="1" applyFont="1" applyBorder="1" applyAlignment="1">
      <alignment horizontal="right"/>
    </xf>
    <xf numFmtId="1" fontId="13" fillId="33" borderId="10" xfId="33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173" fontId="15" fillId="0" borderId="18" xfId="0" applyNumberFormat="1" applyFont="1" applyBorder="1" applyAlignment="1">
      <alignment horizontal="center" vertical="center" wrapText="1"/>
    </xf>
    <xf numFmtId="174" fontId="15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9" fontId="7" fillId="0" borderId="1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9" fontId="7" fillId="0" borderId="13" xfId="33" applyNumberFormat="1" applyFont="1" applyBorder="1" applyAlignment="1">
      <alignment horizontal="center" vertical="center" wrapText="1"/>
    </xf>
    <xf numFmtId="169" fontId="7" fillId="0" borderId="14" xfId="33" applyNumberFormat="1" applyFont="1" applyBorder="1" applyAlignment="1">
      <alignment horizontal="center" vertical="center" wrapText="1"/>
    </xf>
    <xf numFmtId="169" fontId="7" fillId="0" borderId="11" xfId="33" applyNumberFormat="1" applyFont="1" applyBorder="1" applyAlignment="1">
      <alignment horizontal="center" vertical="center" wrapText="1"/>
    </xf>
    <xf numFmtId="169" fontId="7" fillId="0" borderId="20" xfId="33" applyNumberFormat="1" applyFont="1" applyBorder="1" applyAlignment="1">
      <alignment horizontal="center" vertical="center"/>
    </xf>
    <xf numFmtId="169" fontId="7" fillId="0" borderId="21" xfId="33" applyNumberFormat="1" applyFont="1" applyBorder="1" applyAlignment="1">
      <alignment horizontal="center" vertical="center"/>
    </xf>
    <xf numFmtId="169" fontId="7" fillId="0" borderId="22" xfId="33" applyNumberFormat="1" applyFont="1" applyBorder="1" applyAlignment="1">
      <alignment horizontal="center" vertical="center"/>
    </xf>
    <xf numFmtId="169" fontId="7" fillId="0" borderId="23" xfId="33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7" fillId="0" borderId="16" xfId="33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2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579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704850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8650" y="7172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11;&#3637;25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ประชากรพังงา48"/>
      <sheetName val="รวมประชากรกระบี่48"/>
      <sheetName val="รวมประชากรตรัง48"/>
      <sheetName val="รวมประชากรสตูล48"/>
      <sheetName val="รวมประชากรภูเก็ต48"/>
    </sheetNames>
    <sheetDataSet>
      <sheetData sheetId="0">
        <row r="60">
          <cell r="G60">
            <v>998</v>
          </cell>
        </row>
        <row r="61">
          <cell r="G61">
            <v>9330</v>
          </cell>
        </row>
        <row r="62">
          <cell r="G62">
            <v>6717</v>
          </cell>
        </row>
        <row r="63">
          <cell r="G63">
            <v>3449</v>
          </cell>
        </row>
        <row r="64">
          <cell r="H64">
            <v>7710</v>
          </cell>
        </row>
        <row r="66">
          <cell r="G66">
            <v>3916</v>
          </cell>
        </row>
        <row r="67">
          <cell r="G67">
            <v>2551</v>
          </cell>
        </row>
        <row r="68">
          <cell r="G68">
            <v>5544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51">
      <selection activeCell="G65" sqref="G65"/>
    </sheetView>
  </sheetViews>
  <sheetFormatPr defaultColWidth="9.140625" defaultRowHeight="21.75"/>
  <cols>
    <col min="1" max="1" width="8.8515625" style="1" customWidth="1"/>
    <col min="2" max="2" width="11.140625" style="52" customWidth="1"/>
    <col min="3" max="3" width="14.140625" style="156" customWidth="1"/>
    <col min="4" max="4" width="7.00390625" style="166" bestFit="1" customWidth="1"/>
    <col min="5" max="5" width="8.00390625" style="166" bestFit="1" customWidth="1"/>
    <col min="6" max="6" width="6.140625" style="46" customWidth="1"/>
    <col min="7" max="7" width="28.8515625" style="46" customWidth="1"/>
    <col min="8" max="8" width="8.7109375" style="21" customWidth="1"/>
    <col min="9" max="9" width="9.28125" style="47" customWidth="1"/>
    <col min="10" max="10" width="10.00390625" style="47" bestFit="1" customWidth="1"/>
    <col min="11" max="11" width="12.57421875" style="44" customWidth="1"/>
    <col min="12" max="12" width="17.28125" style="53" customWidth="1"/>
    <col min="13" max="16384" width="9.140625" style="1" customWidth="1"/>
  </cols>
  <sheetData>
    <row r="1" spans="2:12" ht="21.75">
      <c r="B1" s="200" t="s">
        <v>603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2" s="49" customFormat="1" ht="21.7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.75" customHeight="1">
      <c r="A3" s="111"/>
      <c r="B3" s="206" t="s">
        <v>1</v>
      </c>
      <c r="C3" s="201" t="s">
        <v>2</v>
      </c>
      <c r="D3" s="2"/>
      <c r="E3" s="2"/>
      <c r="F3" s="201" t="s">
        <v>3</v>
      </c>
      <c r="G3" s="201" t="s">
        <v>5</v>
      </c>
      <c r="H3" s="204" t="s">
        <v>6</v>
      </c>
      <c r="I3" s="203" t="s">
        <v>7</v>
      </c>
      <c r="J3" s="203"/>
      <c r="K3" s="204" t="s">
        <v>8</v>
      </c>
      <c r="L3" s="209" t="s">
        <v>604</v>
      </c>
    </row>
    <row r="4" spans="1:12" ht="21.75" customHeight="1">
      <c r="A4" s="154" t="s">
        <v>80</v>
      </c>
      <c r="B4" s="207"/>
      <c r="C4" s="201"/>
      <c r="D4" s="2"/>
      <c r="E4" s="2"/>
      <c r="F4" s="202"/>
      <c r="G4" s="201"/>
      <c r="H4" s="204"/>
      <c r="I4" s="203"/>
      <c r="J4" s="203"/>
      <c r="K4" s="204"/>
      <c r="L4" s="210"/>
    </row>
    <row r="5" spans="1:12" ht="21.75">
      <c r="A5" s="155"/>
      <c r="B5" s="208"/>
      <c r="C5" s="201"/>
      <c r="D5" s="2"/>
      <c r="E5" s="2"/>
      <c r="F5" s="202"/>
      <c r="G5" s="201"/>
      <c r="H5" s="204"/>
      <c r="I5" s="5" t="s">
        <v>12</v>
      </c>
      <c r="J5" s="5" t="s">
        <v>13</v>
      </c>
      <c r="K5" s="205"/>
      <c r="L5" s="211"/>
    </row>
    <row r="6" spans="1:12" ht="21.75">
      <c r="A6" s="66"/>
      <c r="B6" s="156" t="s">
        <v>605</v>
      </c>
      <c r="C6" s="99"/>
      <c r="D6" s="99"/>
      <c r="E6" s="99"/>
      <c r="F6" s="3"/>
      <c r="G6" s="2"/>
      <c r="H6" s="4"/>
      <c r="I6" s="102">
        <f>SUM(I7,I16,I25,I35,I44,I51,I58,I64)</f>
        <v>241784</v>
      </c>
      <c r="J6" s="102">
        <f>SUM(J7,J16,J25,J35,J44,J51,J58,'[1]รวมประชากรพังงา48'!H64)</f>
        <v>78905</v>
      </c>
      <c r="K6" s="15"/>
      <c r="L6" s="157">
        <f>SUM(L7+L16+L25+L35+L44+L51+L58+L64)</f>
        <v>7594.5746</v>
      </c>
    </row>
    <row r="7" spans="1:12" s="14" customFormat="1" ht="21">
      <c r="A7" s="41"/>
      <c r="B7" s="15" t="s">
        <v>606</v>
      </c>
      <c r="C7" s="99"/>
      <c r="D7" s="99"/>
      <c r="E7" s="99"/>
      <c r="F7" s="142"/>
      <c r="G7" s="99"/>
      <c r="H7" s="101"/>
      <c r="I7" s="102">
        <f>SUM(I8:I15)</f>
        <v>38204</v>
      </c>
      <c r="J7" s="102">
        <f>SUM(J8:J15)</f>
        <v>12040</v>
      </c>
      <c r="K7" s="15"/>
      <c r="L7" s="158">
        <f>SUM(L8:L15)</f>
        <v>30.273399999999995</v>
      </c>
    </row>
    <row r="8" spans="1:12" ht="21.75">
      <c r="A8" s="8" t="s">
        <v>83</v>
      </c>
      <c r="B8" s="72" t="s">
        <v>607</v>
      </c>
      <c r="C8" s="64" t="s">
        <v>608</v>
      </c>
      <c r="D8" s="170">
        <v>448756</v>
      </c>
      <c r="E8" s="171">
        <v>935377</v>
      </c>
      <c r="F8" s="63"/>
      <c r="G8" s="159" t="s">
        <v>609</v>
      </c>
      <c r="H8" s="63">
        <v>6.75</v>
      </c>
      <c r="I8" s="76">
        <v>9415</v>
      </c>
      <c r="J8" s="76">
        <v>4160</v>
      </c>
      <c r="K8" s="160">
        <v>1.38</v>
      </c>
      <c r="L8" s="79">
        <v>13</v>
      </c>
    </row>
    <row r="9" spans="1:12" ht="21.75">
      <c r="A9" s="8" t="s">
        <v>83</v>
      </c>
      <c r="B9" s="72" t="s">
        <v>610</v>
      </c>
      <c r="C9" s="64" t="s">
        <v>611</v>
      </c>
      <c r="D9" s="170">
        <v>446147</v>
      </c>
      <c r="E9" s="171">
        <v>928968</v>
      </c>
      <c r="F9" s="63" t="s">
        <v>93</v>
      </c>
      <c r="G9" s="72"/>
      <c r="H9" s="63">
        <v>18</v>
      </c>
      <c r="I9" s="76">
        <v>4208</v>
      </c>
      <c r="J9" s="76">
        <v>886</v>
      </c>
      <c r="K9" s="63">
        <v>0.6</v>
      </c>
      <c r="L9" s="79">
        <f aca="true" t="shared" si="0" ref="L9:L15">I9*K9/1000</f>
        <v>2.5248</v>
      </c>
    </row>
    <row r="10" spans="1:12" ht="21.75">
      <c r="A10" s="8" t="s">
        <v>83</v>
      </c>
      <c r="B10" s="72" t="s">
        <v>612</v>
      </c>
      <c r="C10" s="64" t="s">
        <v>613</v>
      </c>
      <c r="D10" s="170">
        <v>443146</v>
      </c>
      <c r="E10" s="171">
        <v>934384</v>
      </c>
      <c r="F10" s="63" t="s">
        <v>93</v>
      </c>
      <c r="G10" s="72" t="s">
        <v>614</v>
      </c>
      <c r="H10" s="63">
        <v>56.12</v>
      </c>
      <c r="I10" s="76">
        <v>2841</v>
      </c>
      <c r="J10" s="76">
        <v>1012</v>
      </c>
      <c r="K10" s="63">
        <v>0.6</v>
      </c>
      <c r="L10" s="79">
        <f t="shared" si="0"/>
        <v>1.7046</v>
      </c>
    </row>
    <row r="11" spans="1:12" ht="21.75">
      <c r="A11" s="8" t="s">
        <v>83</v>
      </c>
      <c r="B11" s="72" t="s">
        <v>615</v>
      </c>
      <c r="C11" s="64" t="s">
        <v>616</v>
      </c>
      <c r="D11" s="170">
        <v>448389</v>
      </c>
      <c r="E11" s="171">
        <v>934480</v>
      </c>
      <c r="F11" s="63" t="s">
        <v>93</v>
      </c>
      <c r="G11" s="72" t="s">
        <v>617</v>
      </c>
      <c r="H11" s="63">
        <v>11.71</v>
      </c>
      <c r="I11" s="76">
        <v>3205</v>
      </c>
      <c r="J11" s="76">
        <v>1199</v>
      </c>
      <c r="K11" s="63">
        <v>0.6</v>
      </c>
      <c r="L11" s="79">
        <f t="shared" si="0"/>
        <v>1.923</v>
      </c>
    </row>
    <row r="12" spans="1:12" ht="21.75">
      <c r="A12" s="8" t="s">
        <v>83</v>
      </c>
      <c r="B12" s="72" t="s">
        <v>618</v>
      </c>
      <c r="C12" s="64" t="s">
        <v>619</v>
      </c>
      <c r="D12" s="170"/>
      <c r="E12" s="171"/>
      <c r="F12" s="63" t="s">
        <v>93</v>
      </c>
      <c r="G12" s="72" t="s">
        <v>620</v>
      </c>
      <c r="H12" s="63">
        <v>70.89</v>
      </c>
      <c r="I12" s="76">
        <v>2481</v>
      </c>
      <c r="J12" s="76">
        <v>700</v>
      </c>
      <c r="K12" s="63">
        <v>0.6</v>
      </c>
      <c r="L12" s="79">
        <f t="shared" si="0"/>
        <v>1.4886</v>
      </c>
    </row>
    <row r="13" spans="1:12" ht="21.75">
      <c r="A13" s="8" t="s">
        <v>83</v>
      </c>
      <c r="B13" s="72" t="s">
        <v>621</v>
      </c>
      <c r="C13" s="64" t="s">
        <v>622</v>
      </c>
      <c r="D13" s="170">
        <v>448060</v>
      </c>
      <c r="E13" s="171">
        <v>932549</v>
      </c>
      <c r="F13" s="63" t="s">
        <v>93</v>
      </c>
      <c r="G13" s="72" t="s">
        <v>623</v>
      </c>
      <c r="H13" s="63">
        <v>134.96</v>
      </c>
      <c r="I13" s="76">
        <v>6866</v>
      </c>
      <c r="J13" s="76">
        <v>1852</v>
      </c>
      <c r="K13" s="63">
        <v>0.6</v>
      </c>
      <c r="L13" s="79">
        <f>I13*K13/1000</f>
        <v>4.119599999999999</v>
      </c>
    </row>
    <row r="14" spans="1:12" ht="21.75">
      <c r="A14" s="8" t="s">
        <v>83</v>
      </c>
      <c r="B14" s="72" t="s">
        <v>624</v>
      </c>
      <c r="C14" s="64" t="s">
        <v>625</v>
      </c>
      <c r="D14" s="170">
        <v>452291</v>
      </c>
      <c r="E14" s="171">
        <v>931553</v>
      </c>
      <c r="F14" s="63" t="s">
        <v>93</v>
      </c>
      <c r="G14" s="72" t="s">
        <v>626</v>
      </c>
      <c r="H14" s="63">
        <v>108.3</v>
      </c>
      <c r="I14" s="76">
        <v>6583</v>
      </c>
      <c r="J14" s="76">
        <v>1558</v>
      </c>
      <c r="K14" s="63">
        <v>0.6</v>
      </c>
      <c r="L14" s="79">
        <f t="shared" si="0"/>
        <v>3.9497999999999998</v>
      </c>
    </row>
    <row r="15" spans="1:12" ht="21.75">
      <c r="A15" s="8" t="s">
        <v>83</v>
      </c>
      <c r="B15" s="72" t="s">
        <v>627</v>
      </c>
      <c r="C15" s="64" t="s">
        <v>628</v>
      </c>
      <c r="D15" s="170">
        <v>448052</v>
      </c>
      <c r="E15" s="171">
        <v>932582</v>
      </c>
      <c r="F15" s="63" t="s">
        <v>93</v>
      </c>
      <c r="G15" s="72" t="s">
        <v>629</v>
      </c>
      <c r="H15" s="63">
        <v>43.37</v>
      </c>
      <c r="I15" s="76">
        <v>2605</v>
      </c>
      <c r="J15" s="76">
        <v>673</v>
      </c>
      <c r="K15" s="63">
        <v>0.6</v>
      </c>
      <c r="L15" s="79">
        <f t="shared" si="0"/>
        <v>1.563</v>
      </c>
    </row>
    <row r="16" spans="1:12" ht="21.75">
      <c r="A16" s="8"/>
      <c r="B16" s="70" t="s">
        <v>630</v>
      </c>
      <c r="C16" s="64"/>
      <c r="D16" s="64"/>
      <c r="E16" s="64"/>
      <c r="F16" s="63"/>
      <c r="G16" s="64"/>
      <c r="H16" s="63"/>
      <c r="I16" s="161">
        <f>SUM(I17:I23)</f>
        <v>43206</v>
      </c>
      <c r="J16" s="161">
        <f>SUM(J17:J23)</f>
        <v>15093</v>
      </c>
      <c r="K16" s="70"/>
      <c r="L16" s="162">
        <f>SUM(L17:L25)</f>
        <v>77.378</v>
      </c>
    </row>
    <row r="17" spans="1:12" ht="21.75">
      <c r="A17" s="8" t="s">
        <v>83</v>
      </c>
      <c r="B17" s="72" t="s">
        <v>630</v>
      </c>
      <c r="C17" s="64" t="s">
        <v>631</v>
      </c>
      <c r="D17" s="170">
        <v>425749</v>
      </c>
      <c r="E17" s="171">
        <v>981634</v>
      </c>
      <c r="F17" s="63"/>
      <c r="G17" s="159" t="s">
        <v>632</v>
      </c>
      <c r="H17" s="63">
        <v>3.019</v>
      </c>
      <c r="I17" s="76">
        <v>8587</v>
      </c>
      <c r="J17" s="76">
        <v>2347</v>
      </c>
      <c r="K17" s="160">
        <v>1.35</v>
      </c>
      <c r="L17" s="79">
        <v>12</v>
      </c>
    </row>
    <row r="18" spans="1:12" ht="21.75">
      <c r="A18" s="8" t="s">
        <v>83</v>
      </c>
      <c r="B18" s="72" t="s">
        <v>633</v>
      </c>
      <c r="C18" s="64" t="s">
        <v>634</v>
      </c>
      <c r="D18" s="170">
        <v>430144</v>
      </c>
      <c r="E18" s="171">
        <v>975879</v>
      </c>
      <c r="F18" s="63" t="s">
        <v>93</v>
      </c>
      <c r="G18" s="64" t="s">
        <v>635</v>
      </c>
      <c r="H18" s="63">
        <v>63</v>
      </c>
      <c r="I18" s="76">
        <v>873</v>
      </c>
      <c r="J18" s="76">
        <v>369</v>
      </c>
      <c r="K18" s="63">
        <v>0.6</v>
      </c>
      <c r="L18" s="79">
        <f aca="true" t="shared" si="1" ref="L18:L23">I18*K18/1000</f>
        <v>0.5237999999999999</v>
      </c>
    </row>
    <row r="19" spans="1:12" ht="21.75">
      <c r="A19" s="8" t="s">
        <v>83</v>
      </c>
      <c r="B19" s="72" t="s">
        <v>636</v>
      </c>
      <c r="C19" s="64" t="s">
        <v>637</v>
      </c>
      <c r="D19" s="170">
        <v>427976</v>
      </c>
      <c r="E19" s="174">
        <v>961665</v>
      </c>
      <c r="F19" s="63" t="s">
        <v>93</v>
      </c>
      <c r="G19" s="64" t="s">
        <v>638</v>
      </c>
      <c r="H19" s="63">
        <v>147</v>
      </c>
      <c r="I19" s="76">
        <v>4662</v>
      </c>
      <c r="J19" s="76">
        <v>2668</v>
      </c>
      <c r="K19" s="63">
        <v>0.6</v>
      </c>
      <c r="L19" s="79">
        <f t="shared" si="1"/>
        <v>2.7971999999999997</v>
      </c>
    </row>
    <row r="20" spans="1:12" ht="21.75">
      <c r="A20" s="8" t="s">
        <v>83</v>
      </c>
      <c r="B20" s="72" t="s">
        <v>639</v>
      </c>
      <c r="C20" s="64" t="s">
        <v>640</v>
      </c>
      <c r="D20" s="170">
        <v>430144</v>
      </c>
      <c r="E20" s="171">
        <v>975878</v>
      </c>
      <c r="F20" s="63" t="s">
        <v>93</v>
      </c>
      <c r="G20" s="64" t="s">
        <v>641</v>
      </c>
      <c r="H20" s="63">
        <v>72</v>
      </c>
      <c r="I20" s="76">
        <v>5533</v>
      </c>
      <c r="J20" s="76">
        <v>1255</v>
      </c>
      <c r="K20" s="63">
        <v>0.6</v>
      </c>
      <c r="L20" s="79">
        <f t="shared" si="1"/>
        <v>3.3198</v>
      </c>
    </row>
    <row r="21" spans="1:12" ht="21.75">
      <c r="A21" s="8" t="s">
        <v>83</v>
      </c>
      <c r="B21" s="72" t="s">
        <v>642</v>
      </c>
      <c r="C21" s="64" t="s">
        <v>643</v>
      </c>
      <c r="D21" s="170">
        <v>430352</v>
      </c>
      <c r="E21" s="171">
        <v>974416</v>
      </c>
      <c r="F21" s="63" t="s">
        <v>93</v>
      </c>
      <c r="G21" s="64" t="s">
        <v>644</v>
      </c>
      <c r="H21" s="63">
        <v>85</v>
      </c>
      <c r="I21" s="76">
        <v>4355</v>
      </c>
      <c r="J21" s="76">
        <v>1414</v>
      </c>
      <c r="K21" s="63">
        <v>0.6</v>
      </c>
      <c r="L21" s="79">
        <f t="shared" si="1"/>
        <v>2.613</v>
      </c>
    </row>
    <row r="22" spans="1:12" ht="21.75">
      <c r="A22" s="8" t="s">
        <v>83</v>
      </c>
      <c r="B22" s="72" t="s">
        <v>645</v>
      </c>
      <c r="C22" s="64" t="s">
        <v>646</v>
      </c>
      <c r="D22" s="170">
        <v>426878</v>
      </c>
      <c r="E22" s="171">
        <v>980275</v>
      </c>
      <c r="F22" s="63" t="s">
        <v>93</v>
      </c>
      <c r="G22" s="64" t="s">
        <v>647</v>
      </c>
      <c r="H22" s="63">
        <v>135.8</v>
      </c>
      <c r="I22" s="76">
        <v>9213</v>
      </c>
      <c r="J22" s="76">
        <v>3562</v>
      </c>
      <c r="K22" s="63">
        <v>0.6</v>
      </c>
      <c r="L22" s="79">
        <f t="shared" si="1"/>
        <v>5.5278</v>
      </c>
    </row>
    <row r="23" spans="1:12" ht="21.75">
      <c r="A23" s="8" t="s">
        <v>83</v>
      </c>
      <c r="B23" s="72" t="s">
        <v>648</v>
      </c>
      <c r="C23" s="64" t="s">
        <v>649</v>
      </c>
      <c r="D23" s="170">
        <v>422492</v>
      </c>
      <c r="E23" s="171">
        <v>978188</v>
      </c>
      <c r="F23" s="63" t="s">
        <v>93</v>
      </c>
      <c r="G23" s="64" t="s">
        <v>650</v>
      </c>
      <c r="H23" s="63">
        <v>62</v>
      </c>
      <c r="I23" s="76">
        <v>9983</v>
      </c>
      <c r="J23" s="76">
        <v>3478</v>
      </c>
      <c r="K23" s="63">
        <v>0.6</v>
      </c>
      <c r="L23" s="79">
        <f t="shared" si="1"/>
        <v>5.9898</v>
      </c>
    </row>
    <row r="24" spans="1:12" ht="21.75">
      <c r="A24" s="8"/>
      <c r="B24" s="72"/>
      <c r="C24" s="64"/>
      <c r="D24" s="64"/>
      <c r="E24" s="64"/>
      <c r="F24" s="63"/>
      <c r="G24" s="64"/>
      <c r="H24" s="63"/>
      <c r="I24" s="76"/>
      <c r="J24" s="76"/>
      <c r="K24" s="63"/>
      <c r="L24" s="79"/>
    </row>
    <row r="25" spans="1:12" s="14" customFormat="1" ht="21.75">
      <c r="A25" s="15"/>
      <c r="B25" s="70" t="s">
        <v>651</v>
      </c>
      <c r="C25" s="64"/>
      <c r="D25" s="64"/>
      <c r="E25" s="64"/>
      <c r="F25" s="63"/>
      <c r="G25" s="64"/>
      <c r="H25" s="63"/>
      <c r="I25" s="161">
        <f>SUM(I26:I34)</f>
        <v>42924</v>
      </c>
      <c r="J25" s="161">
        <f>SUM(J26:J34)</f>
        <v>11881</v>
      </c>
      <c r="K25" s="70"/>
      <c r="L25" s="162">
        <f>SUM(L26:L34)</f>
        <v>44.6066</v>
      </c>
    </row>
    <row r="26" spans="1:12" ht="21.75">
      <c r="A26" s="8"/>
      <c r="B26" s="72" t="s">
        <v>652</v>
      </c>
      <c r="C26" s="64" t="s">
        <v>653</v>
      </c>
      <c r="D26" s="170">
        <v>425775</v>
      </c>
      <c r="E26" s="171">
        <v>911699</v>
      </c>
      <c r="F26" s="63"/>
      <c r="G26" s="159" t="s">
        <v>654</v>
      </c>
      <c r="H26" s="63">
        <v>1</v>
      </c>
      <c r="I26" s="76">
        <v>2793</v>
      </c>
      <c r="J26" s="76">
        <v>1122</v>
      </c>
      <c r="K26" s="160">
        <v>3.47</v>
      </c>
      <c r="L26" s="79">
        <v>10</v>
      </c>
    </row>
    <row r="27" spans="1:12" ht="21.75">
      <c r="A27" s="8" t="s">
        <v>83</v>
      </c>
      <c r="B27" s="72" t="s">
        <v>655</v>
      </c>
      <c r="C27" s="64" t="s">
        <v>656</v>
      </c>
      <c r="D27" s="170">
        <v>439658</v>
      </c>
      <c r="E27" s="171">
        <v>927712</v>
      </c>
      <c r="F27" s="63"/>
      <c r="G27" s="159" t="s">
        <v>657</v>
      </c>
      <c r="H27" s="63">
        <v>1</v>
      </c>
      <c r="I27" s="76">
        <v>4120</v>
      </c>
      <c r="J27" s="76">
        <v>582</v>
      </c>
      <c r="K27" s="160">
        <v>0.73</v>
      </c>
      <c r="L27" s="79">
        <v>13</v>
      </c>
    </row>
    <row r="28" spans="1:12" ht="21.75">
      <c r="A28" s="8" t="s">
        <v>83</v>
      </c>
      <c r="B28" s="72" t="s">
        <v>655</v>
      </c>
      <c r="C28" s="64" t="s">
        <v>658</v>
      </c>
      <c r="D28" s="170">
        <v>439349</v>
      </c>
      <c r="E28" s="171">
        <v>928005</v>
      </c>
      <c r="F28" s="63" t="s">
        <v>93</v>
      </c>
      <c r="G28" s="64" t="s">
        <v>659</v>
      </c>
      <c r="H28" s="63">
        <v>45.01</v>
      </c>
      <c r="I28" s="76">
        <v>4505</v>
      </c>
      <c r="J28" s="76">
        <v>1137</v>
      </c>
      <c r="K28" s="63">
        <v>0.6</v>
      </c>
      <c r="L28" s="79">
        <f aca="true" t="shared" si="2" ref="L28:L34">I28*K28/1000</f>
        <v>2.703</v>
      </c>
    </row>
    <row r="29" spans="1:12" ht="21.75">
      <c r="A29" s="8" t="s">
        <v>83</v>
      </c>
      <c r="B29" s="72" t="s">
        <v>660</v>
      </c>
      <c r="C29" s="64" t="s">
        <v>661</v>
      </c>
      <c r="D29" s="170">
        <v>435559</v>
      </c>
      <c r="E29" s="171">
        <v>920066</v>
      </c>
      <c r="F29" s="63" t="s">
        <v>93</v>
      </c>
      <c r="G29" s="64"/>
      <c r="H29" s="63">
        <v>28.6</v>
      </c>
      <c r="I29" s="76">
        <v>5828</v>
      </c>
      <c r="J29" s="76">
        <v>1579</v>
      </c>
      <c r="K29" s="63">
        <v>0.6</v>
      </c>
      <c r="L29" s="79">
        <f t="shared" si="2"/>
        <v>3.4968</v>
      </c>
    </row>
    <row r="30" spans="1:12" ht="21.75">
      <c r="A30" s="8"/>
      <c r="B30" s="72" t="s">
        <v>662</v>
      </c>
      <c r="C30" s="64" t="s">
        <v>663</v>
      </c>
      <c r="D30" s="179">
        <v>437899</v>
      </c>
      <c r="E30" s="171">
        <v>904525</v>
      </c>
      <c r="F30" s="63" t="s">
        <v>93</v>
      </c>
      <c r="G30" s="64" t="s">
        <v>664</v>
      </c>
      <c r="H30" s="63">
        <v>131</v>
      </c>
      <c r="I30" s="76">
        <v>4493</v>
      </c>
      <c r="J30" s="76">
        <v>1092</v>
      </c>
      <c r="K30" s="63">
        <v>0.6</v>
      </c>
      <c r="L30" s="79">
        <f t="shared" si="2"/>
        <v>2.6957999999999998</v>
      </c>
    </row>
    <row r="31" spans="1:12" ht="21.75">
      <c r="A31" s="8" t="s">
        <v>83</v>
      </c>
      <c r="B31" s="72" t="s">
        <v>652</v>
      </c>
      <c r="C31" s="64" t="s">
        <v>665</v>
      </c>
      <c r="D31" s="179">
        <v>423091</v>
      </c>
      <c r="E31" s="171">
        <v>914020</v>
      </c>
      <c r="F31" s="63" t="s">
        <v>93</v>
      </c>
      <c r="G31" s="64" t="s">
        <v>666</v>
      </c>
      <c r="H31" s="63">
        <v>94</v>
      </c>
      <c r="I31" s="76">
        <v>8523</v>
      </c>
      <c r="J31" s="76">
        <v>2821</v>
      </c>
      <c r="K31" s="63">
        <v>0.6</v>
      </c>
      <c r="L31" s="79">
        <f t="shared" si="2"/>
        <v>5.1138</v>
      </c>
    </row>
    <row r="32" spans="1:12" ht="21.75">
      <c r="A32" s="8" t="s">
        <v>83</v>
      </c>
      <c r="B32" s="72" t="s">
        <v>667</v>
      </c>
      <c r="C32" s="64" t="s">
        <v>668</v>
      </c>
      <c r="D32" s="179">
        <v>442323</v>
      </c>
      <c r="E32" s="171">
        <v>928684</v>
      </c>
      <c r="F32" s="63" t="s">
        <v>93</v>
      </c>
      <c r="G32" s="64" t="s">
        <v>669</v>
      </c>
      <c r="H32" s="63">
        <v>61</v>
      </c>
      <c r="I32" s="76">
        <v>3579</v>
      </c>
      <c r="J32" s="76">
        <v>1063</v>
      </c>
      <c r="K32" s="63">
        <v>0.6</v>
      </c>
      <c r="L32" s="79">
        <f t="shared" si="2"/>
        <v>2.1474</v>
      </c>
    </row>
    <row r="33" spans="1:12" ht="21.75">
      <c r="A33" s="8" t="s">
        <v>83</v>
      </c>
      <c r="B33" s="72" t="s">
        <v>670</v>
      </c>
      <c r="C33" s="64" t="s">
        <v>671</v>
      </c>
      <c r="D33" s="180">
        <v>430483</v>
      </c>
      <c r="E33" s="173">
        <v>907284</v>
      </c>
      <c r="F33" s="63" t="s">
        <v>93</v>
      </c>
      <c r="G33" s="64" t="s">
        <v>672</v>
      </c>
      <c r="H33" s="63">
        <v>98.09</v>
      </c>
      <c r="I33" s="76">
        <v>3287</v>
      </c>
      <c r="J33" s="76">
        <v>941</v>
      </c>
      <c r="K33" s="63">
        <v>0.6</v>
      </c>
      <c r="L33" s="79">
        <f t="shared" si="2"/>
        <v>1.9721999999999997</v>
      </c>
    </row>
    <row r="34" spans="1:12" ht="21.75">
      <c r="A34" s="8" t="s">
        <v>83</v>
      </c>
      <c r="B34" s="72" t="s">
        <v>673</v>
      </c>
      <c r="C34" s="64" t="s">
        <v>674</v>
      </c>
      <c r="D34" s="180">
        <v>427888</v>
      </c>
      <c r="E34" s="173">
        <v>914456</v>
      </c>
      <c r="F34" s="63" t="s">
        <v>93</v>
      </c>
      <c r="G34" s="64" t="s">
        <v>675</v>
      </c>
      <c r="H34" s="63">
        <v>95</v>
      </c>
      <c r="I34" s="76">
        <v>5796</v>
      </c>
      <c r="J34" s="76">
        <v>1544</v>
      </c>
      <c r="K34" s="63">
        <v>0.6</v>
      </c>
      <c r="L34" s="79">
        <f t="shared" si="2"/>
        <v>3.4776</v>
      </c>
    </row>
    <row r="35" spans="1:12" s="14" customFormat="1" ht="21.75">
      <c r="A35" s="15"/>
      <c r="B35" s="70" t="s">
        <v>676</v>
      </c>
      <c r="C35" s="64"/>
      <c r="D35" s="172"/>
      <c r="E35" s="173"/>
      <c r="F35" s="63"/>
      <c r="G35" s="64"/>
      <c r="H35" s="63"/>
      <c r="I35" s="161">
        <f>SUM(I36:I42)</f>
        <v>44966</v>
      </c>
      <c r="J35" s="161">
        <f>SUM(J36:J42)</f>
        <v>14680</v>
      </c>
      <c r="K35" s="70"/>
      <c r="L35" s="162">
        <f>SUM(L36:L42)</f>
        <v>39.714600000000004</v>
      </c>
    </row>
    <row r="36" spans="1:12" ht="21.75">
      <c r="A36" s="8" t="s">
        <v>83</v>
      </c>
      <c r="B36" s="72" t="s">
        <v>676</v>
      </c>
      <c r="C36" s="64" t="s">
        <v>677</v>
      </c>
      <c r="D36" s="170">
        <v>419876</v>
      </c>
      <c r="E36" s="171">
        <v>928891</v>
      </c>
      <c r="F36" s="63"/>
      <c r="G36" s="159" t="s">
        <v>678</v>
      </c>
      <c r="H36" s="63">
        <v>2.25</v>
      </c>
      <c r="I36" s="76">
        <v>3775</v>
      </c>
      <c r="J36" s="76">
        <v>1393</v>
      </c>
      <c r="K36" s="160">
        <v>3.97</v>
      </c>
      <c r="L36" s="79">
        <v>15</v>
      </c>
    </row>
    <row r="37" spans="1:12" ht="21.75">
      <c r="A37" s="8" t="s">
        <v>83</v>
      </c>
      <c r="B37" s="72" t="s">
        <v>676</v>
      </c>
      <c r="C37" s="64" t="s">
        <v>679</v>
      </c>
      <c r="D37" s="179">
        <v>418190</v>
      </c>
      <c r="E37" s="171">
        <v>932923</v>
      </c>
      <c r="F37" s="63" t="s">
        <v>93</v>
      </c>
      <c r="G37" s="72" t="s">
        <v>680</v>
      </c>
      <c r="H37" s="63">
        <v>68.46</v>
      </c>
      <c r="I37" s="76">
        <v>7362</v>
      </c>
      <c r="J37" s="76">
        <v>2429</v>
      </c>
      <c r="K37" s="63">
        <v>0.6</v>
      </c>
      <c r="L37" s="79">
        <f aca="true" t="shared" si="3" ref="L37:L42">I37*K37/1000</f>
        <v>4.4172</v>
      </c>
    </row>
    <row r="38" spans="1:12" ht="21.75">
      <c r="A38" s="8" t="s">
        <v>83</v>
      </c>
      <c r="B38" s="72" t="s">
        <v>681</v>
      </c>
      <c r="C38" s="64" t="s">
        <v>682</v>
      </c>
      <c r="D38" s="64">
        <v>422306</v>
      </c>
      <c r="E38" s="64">
        <v>942682</v>
      </c>
      <c r="F38" s="63" t="s">
        <v>93</v>
      </c>
      <c r="G38" s="72" t="s">
        <v>683</v>
      </c>
      <c r="H38" s="63">
        <v>105.91</v>
      </c>
      <c r="I38" s="76">
        <v>8810</v>
      </c>
      <c r="J38" s="76">
        <v>2582</v>
      </c>
      <c r="K38" s="63">
        <v>0.6</v>
      </c>
      <c r="L38" s="79">
        <f t="shared" si="3"/>
        <v>5.286</v>
      </c>
    </row>
    <row r="39" spans="1:12" ht="21.75">
      <c r="A39" s="8" t="s">
        <v>83</v>
      </c>
      <c r="B39" s="72" t="s">
        <v>684</v>
      </c>
      <c r="C39" s="64" t="s">
        <v>685</v>
      </c>
      <c r="D39" s="64">
        <v>421923</v>
      </c>
      <c r="E39" s="64">
        <v>923258</v>
      </c>
      <c r="F39" s="63" t="s">
        <v>93</v>
      </c>
      <c r="G39" s="72" t="s">
        <v>686</v>
      </c>
      <c r="H39" s="63">
        <v>144.11</v>
      </c>
      <c r="I39" s="76">
        <v>8773</v>
      </c>
      <c r="J39" s="76">
        <v>2540</v>
      </c>
      <c r="K39" s="63">
        <v>0.6</v>
      </c>
      <c r="L39" s="79">
        <f t="shared" si="3"/>
        <v>5.2638</v>
      </c>
    </row>
    <row r="40" spans="1:12" ht="21.75">
      <c r="A40" s="8" t="s">
        <v>83</v>
      </c>
      <c r="B40" s="72" t="s">
        <v>687</v>
      </c>
      <c r="C40" s="64" t="s">
        <v>688</v>
      </c>
      <c r="D40" s="64">
        <v>421797</v>
      </c>
      <c r="E40" s="64">
        <v>921563</v>
      </c>
      <c r="F40" s="63" t="s">
        <v>93</v>
      </c>
      <c r="G40" s="72" t="s">
        <v>689</v>
      </c>
      <c r="H40" s="63">
        <v>45.13</v>
      </c>
      <c r="I40" s="76">
        <v>5027</v>
      </c>
      <c r="J40" s="76">
        <v>1476</v>
      </c>
      <c r="K40" s="63">
        <v>0.6</v>
      </c>
      <c r="L40" s="79">
        <f t="shared" si="3"/>
        <v>3.0162</v>
      </c>
    </row>
    <row r="41" spans="1:12" ht="21.75">
      <c r="A41" s="8" t="s">
        <v>83</v>
      </c>
      <c r="B41" s="72" t="s">
        <v>690</v>
      </c>
      <c r="C41" s="64" t="s">
        <v>691</v>
      </c>
      <c r="D41" s="64">
        <v>418220</v>
      </c>
      <c r="E41" s="64">
        <v>950341</v>
      </c>
      <c r="F41" s="63" t="s">
        <v>93</v>
      </c>
      <c r="G41" s="72" t="s">
        <v>692</v>
      </c>
      <c r="H41" s="63">
        <v>73.84</v>
      </c>
      <c r="I41" s="76">
        <v>6432</v>
      </c>
      <c r="J41" s="76">
        <v>2897</v>
      </c>
      <c r="K41" s="63">
        <v>0.6</v>
      </c>
      <c r="L41" s="79">
        <f t="shared" si="3"/>
        <v>3.8592</v>
      </c>
    </row>
    <row r="42" spans="1:12" ht="21.75">
      <c r="A42" s="8" t="s">
        <v>83</v>
      </c>
      <c r="B42" s="72" t="s">
        <v>693</v>
      </c>
      <c r="C42" s="64" t="s">
        <v>694</v>
      </c>
      <c r="D42" s="64">
        <v>418167</v>
      </c>
      <c r="E42" s="64">
        <v>950259</v>
      </c>
      <c r="F42" s="63" t="s">
        <v>93</v>
      </c>
      <c r="G42" s="72" t="s">
        <v>695</v>
      </c>
      <c r="H42" s="63">
        <v>101</v>
      </c>
      <c r="I42" s="76">
        <v>4787</v>
      </c>
      <c r="J42" s="76">
        <v>1363</v>
      </c>
      <c r="K42" s="63">
        <v>0.6</v>
      </c>
      <c r="L42" s="79">
        <f t="shared" si="3"/>
        <v>2.8722</v>
      </c>
    </row>
    <row r="43" spans="1:12" ht="21.75">
      <c r="A43" s="8"/>
      <c r="B43" s="72"/>
      <c r="C43" s="64"/>
      <c r="D43" s="64"/>
      <c r="E43" s="64"/>
      <c r="F43" s="63"/>
      <c r="G43" s="72"/>
      <c r="H43" s="63"/>
      <c r="I43" s="76"/>
      <c r="J43" s="76"/>
      <c r="K43" s="63"/>
      <c r="L43" s="79"/>
    </row>
    <row r="44" spans="1:12" ht="21.75">
      <c r="A44" s="8"/>
      <c r="B44" s="70" t="s">
        <v>696</v>
      </c>
      <c r="C44" s="64"/>
      <c r="D44" s="64"/>
      <c r="E44" s="64"/>
      <c r="F44" s="63"/>
      <c r="G44" s="72"/>
      <c r="H44" s="63"/>
      <c r="I44" s="161">
        <f>SUM(I45:I50)</f>
        <v>12841</v>
      </c>
      <c r="J44" s="161">
        <f>SUM(J45:J50)</f>
        <v>4039</v>
      </c>
      <c r="K44" s="70"/>
      <c r="L44" s="162">
        <f>SUM(L45:L49)</f>
        <v>8.4066</v>
      </c>
    </row>
    <row r="45" spans="1:12" ht="21.75">
      <c r="A45" s="8" t="s">
        <v>83</v>
      </c>
      <c r="B45" s="72" t="s">
        <v>697</v>
      </c>
      <c r="C45" s="64" t="s">
        <v>698</v>
      </c>
      <c r="D45" s="170">
        <v>434938</v>
      </c>
      <c r="E45" s="171">
        <v>959981</v>
      </c>
      <c r="F45" s="63" t="s">
        <v>93</v>
      </c>
      <c r="G45" s="159" t="s">
        <v>699</v>
      </c>
      <c r="H45" s="63">
        <v>1.251</v>
      </c>
      <c r="I45" s="76">
        <v>1150</v>
      </c>
      <c r="J45" s="76">
        <v>428</v>
      </c>
      <c r="K45" s="160">
        <v>2.58</v>
      </c>
      <c r="L45" s="79">
        <v>3</v>
      </c>
    </row>
    <row r="46" spans="1:12" ht="21.75">
      <c r="A46" s="8" t="s">
        <v>83</v>
      </c>
      <c r="B46" s="72" t="s">
        <v>696</v>
      </c>
      <c r="C46" s="64" t="s">
        <v>700</v>
      </c>
      <c r="D46" s="64">
        <v>438142</v>
      </c>
      <c r="E46" s="64">
        <v>958958</v>
      </c>
      <c r="F46" s="63" t="s">
        <v>93</v>
      </c>
      <c r="G46" s="72"/>
      <c r="H46" s="63">
        <v>75.81</v>
      </c>
      <c r="I46" s="76">
        <v>1778</v>
      </c>
      <c r="J46" s="76">
        <v>550</v>
      </c>
      <c r="K46" s="63">
        <v>0.6</v>
      </c>
      <c r="L46" s="79">
        <f>I46*K46/1000</f>
        <v>1.0668</v>
      </c>
    </row>
    <row r="47" spans="1:12" ht="21.75">
      <c r="A47" s="8" t="s">
        <v>83</v>
      </c>
      <c r="B47" s="72" t="s">
        <v>701</v>
      </c>
      <c r="C47" s="64" t="s">
        <v>702</v>
      </c>
      <c r="D47" s="64"/>
      <c r="E47" s="64"/>
      <c r="F47" s="63" t="s">
        <v>93</v>
      </c>
      <c r="G47" s="72" t="s">
        <v>703</v>
      </c>
      <c r="H47" s="63">
        <v>59.3</v>
      </c>
      <c r="I47" s="76">
        <v>2412</v>
      </c>
      <c r="J47" s="76">
        <v>692</v>
      </c>
      <c r="K47" s="63">
        <v>0.6</v>
      </c>
      <c r="L47" s="79">
        <f>I47*K47/1000</f>
        <v>1.4472</v>
      </c>
    </row>
    <row r="48" spans="1:12" ht="21.75">
      <c r="A48" s="8" t="s">
        <v>83</v>
      </c>
      <c r="B48" s="72" t="s">
        <v>704</v>
      </c>
      <c r="C48" s="64" t="s">
        <v>705</v>
      </c>
      <c r="D48" s="64"/>
      <c r="E48" s="64"/>
      <c r="F48" s="63" t="s">
        <v>93</v>
      </c>
      <c r="G48" s="72" t="s">
        <v>706</v>
      </c>
      <c r="H48" s="63">
        <v>103</v>
      </c>
      <c r="I48" s="76">
        <v>2268</v>
      </c>
      <c r="J48" s="76">
        <v>770</v>
      </c>
      <c r="K48" s="63">
        <v>0.6</v>
      </c>
      <c r="L48" s="79">
        <f>I48*K48/1000</f>
        <v>1.3608</v>
      </c>
    </row>
    <row r="49" spans="1:12" ht="21.75">
      <c r="A49" s="8" t="s">
        <v>83</v>
      </c>
      <c r="B49" s="72" t="s">
        <v>707</v>
      </c>
      <c r="C49" s="64" t="s">
        <v>708</v>
      </c>
      <c r="D49" s="64"/>
      <c r="E49" s="64"/>
      <c r="F49" s="63" t="s">
        <v>93</v>
      </c>
      <c r="G49" s="64" t="s">
        <v>709</v>
      </c>
      <c r="H49" s="63">
        <v>127</v>
      </c>
      <c r="I49" s="76">
        <v>2553</v>
      </c>
      <c r="J49" s="76">
        <v>824</v>
      </c>
      <c r="K49" s="63">
        <v>0.6</v>
      </c>
      <c r="L49" s="79">
        <f>I49*K49/1000</f>
        <v>1.5318</v>
      </c>
    </row>
    <row r="50" spans="1:12" ht="21.75">
      <c r="A50" s="8" t="s">
        <v>83</v>
      </c>
      <c r="B50" s="72" t="s">
        <v>697</v>
      </c>
      <c r="C50" s="64" t="s">
        <v>710</v>
      </c>
      <c r="D50" s="64">
        <v>436996</v>
      </c>
      <c r="E50" s="64">
        <v>959156</v>
      </c>
      <c r="F50" s="63" t="s">
        <v>93</v>
      </c>
      <c r="G50" s="64" t="s">
        <v>711</v>
      </c>
      <c r="H50" s="63">
        <v>62.03</v>
      </c>
      <c r="I50" s="76">
        <v>2680</v>
      </c>
      <c r="J50" s="76">
        <v>775</v>
      </c>
      <c r="K50" s="63">
        <v>0.6</v>
      </c>
      <c r="L50" s="79">
        <f>I50*K50/1000</f>
        <v>1.608</v>
      </c>
    </row>
    <row r="51" spans="1:12" s="14" customFormat="1" ht="21">
      <c r="A51" s="15"/>
      <c r="B51" s="70" t="s">
        <v>712</v>
      </c>
      <c r="C51" s="65"/>
      <c r="D51" s="65"/>
      <c r="E51" s="65"/>
      <c r="F51" s="70"/>
      <c r="G51" s="65"/>
      <c r="H51" s="70"/>
      <c r="I51" s="161">
        <f>SUM(I52:I57)</f>
        <v>23915</v>
      </c>
      <c r="J51" s="161">
        <f>SUM(J52:J57)</f>
        <v>5861</v>
      </c>
      <c r="K51" s="70"/>
      <c r="L51" s="162">
        <f>SUM(L52:L57)</f>
        <v>23.762800000000006</v>
      </c>
    </row>
    <row r="52" spans="1:12" ht="21.75">
      <c r="A52" s="8" t="s">
        <v>83</v>
      </c>
      <c r="B52" s="72" t="s">
        <v>712</v>
      </c>
      <c r="C52" s="64" t="s">
        <v>713</v>
      </c>
      <c r="D52" s="170">
        <v>461343</v>
      </c>
      <c r="E52" s="171">
        <v>941330</v>
      </c>
      <c r="F52" s="63"/>
      <c r="G52" s="159" t="s">
        <v>714</v>
      </c>
      <c r="H52" s="63">
        <v>0.595</v>
      </c>
      <c r="I52" s="76">
        <v>977</v>
      </c>
      <c r="J52" s="76">
        <v>512</v>
      </c>
      <c r="K52" s="160">
        <v>10.21</v>
      </c>
      <c r="L52" s="79">
        <v>10</v>
      </c>
    </row>
    <row r="53" spans="1:12" ht="21.75">
      <c r="A53" s="8" t="s">
        <v>83</v>
      </c>
      <c r="B53" s="72" t="s">
        <v>712</v>
      </c>
      <c r="C53" s="64" t="s">
        <v>715</v>
      </c>
      <c r="D53" s="64">
        <v>459216</v>
      </c>
      <c r="E53" s="64">
        <v>939921</v>
      </c>
      <c r="F53" s="63" t="s">
        <v>93</v>
      </c>
      <c r="G53" s="72" t="s">
        <v>716</v>
      </c>
      <c r="H53" s="63">
        <v>72.3</v>
      </c>
      <c r="I53" s="76">
        <v>5490</v>
      </c>
      <c r="J53" s="76">
        <v>1499</v>
      </c>
      <c r="K53" s="63">
        <v>0.6</v>
      </c>
      <c r="L53" s="79">
        <f>I53*K53/1000</f>
        <v>3.294</v>
      </c>
    </row>
    <row r="54" spans="1:12" ht="21.75">
      <c r="A54" s="8" t="s">
        <v>83</v>
      </c>
      <c r="B54" s="72" t="s">
        <v>717</v>
      </c>
      <c r="C54" s="64" t="s">
        <v>718</v>
      </c>
      <c r="D54" s="64">
        <v>461460</v>
      </c>
      <c r="E54" s="64">
        <v>937003</v>
      </c>
      <c r="F54" s="63" t="s">
        <v>93</v>
      </c>
      <c r="G54" s="72" t="s">
        <v>719</v>
      </c>
      <c r="H54" s="63">
        <v>62.03</v>
      </c>
      <c r="I54" s="76">
        <v>5510</v>
      </c>
      <c r="J54" s="76">
        <v>1230</v>
      </c>
      <c r="K54" s="63">
        <v>0.6</v>
      </c>
      <c r="L54" s="79">
        <f>I54*K54/1000</f>
        <v>3.306</v>
      </c>
    </row>
    <row r="55" spans="1:12" ht="21.75">
      <c r="A55" s="8" t="s">
        <v>83</v>
      </c>
      <c r="B55" s="72" t="s">
        <v>720</v>
      </c>
      <c r="C55" s="64" t="s">
        <v>721</v>
      </c>
      <c r="D55" s="64">
        <v>461060</v>
      </c>
      <c r="E55" s="64">
        <v>944614</v>
      </c>
      <c r="F55" s="63" t="s">
        <v>93</v>
      </c>
      <c r="G55" s="72" t="s">
        <v>722</v>
      </c>
      <c r="H55" s="63">
        <v>57.98</v>
      </c>
      <c r="I55" s="76">
        <v>3266</v>
      </c>
      <c r="J55" s="76">
        <v>782</v>
      </c>
      <c r="K55" s="63">
        <v>0.6</v>
      </c>
      <c r="L55" s="79">
        <f>I55*K55/1000</f>
        <v>1.9596</v>
      </c>
    </row>
    <row r="56" spans="1:12" ht="21.75">
      <c r="A56" s="8" t="s">
        <v>83</v>
      </c>
      <c r="B56" s="72" t="s">
        <v>723</v>
      </c>
      <c r="C56" s="64" t="s">
        <v>724</v>
      </c>
      <c r="D56" s="64">
        <v>456008</v>
      </c>
      <c r="E56" s="64">
        <v>936683</v>
      </c>
      <c r="F56" s="63" t="s">
        <v>93</v>
      </c>
      <c r="G56" s="64" t="s">
        <v>725</v>
      </c>
      <c r="H56" s="63">
        <v>33.24</v>
      </c>
      <c r="I56" s="76">
        <v>6595</v>
      </c>
      <c r="J56" s="76">
        <v>1333</v>
      </c>
      <c r="K56" s="63">
        <v>0.6</v>
      </c>
      <c r="L56" s="79">
        <f>I56*K56/1000</f>
        <v>3.957</v>
      </c>
    </row>
    <row r="57" spans="1:12" ht="21.75">
      <c r="A57" s="8" t="s">
        <v>83</v>
      </c>
      <c r="B57" s="72" t="s">
        <v>726</v>
      </c>
      <c r="C57" s="64" t="s">
        <v>727</v>
      </c>
      <c r="D57" s="64"/>
      <c r="E57" s="64"/>
      <c r="F57" s="63" t="s">
        <v>93</v>
      </c>
      <c r="G57" s="72" t="s">
        <v>728</v>
      </c>
      <c r="H57" s="63">
        <v>84.81</v>
      </c>
      <c r="I57" s="76">
        <v>2077</v>
      </c>
      <c r="J57" s="76">
        <v>505</v>
      </c>
      <c r="K57" s="63">
        <v>0.6</v>
      </c>
      <c r="L57" s="79">
        <f>I57*K57/1000</f>
        <v>1.2462</v>
      </c>
    </row>
    <row r="58" spans="1:12" s="14" customFormat="1" ht="21">
      <c r="A58" s="15"/>
      <c r="B58" s="70" t="s">
        <v>729</v>
      </c>
      <c r="C58" s="65"/>
      <c r="D58" s="65"/>
      <c r="E58" s="65"/>
      <c r="F58" s="70"/>
      <c r="G58" s="73"/>
      <c r="H58" s="70"/>
      <c r="I58" s="161">
        <f>SUM(I59:I63)</f>
        <v>23015</v>
      </c>
      <c r="J58" s="161">
        <f>SUM(J59:J63)</f>
        <v>7601</v>
      </c>
      <c r="K58" s="70"/>
      <c r="L58" s="162">
        <f>SUM(L59:L63)</f>
        <v>24.2964</v>
      </c>
    </row>
    <row r="59" spans="1:12" ht="21.75">
      <c r="A59" s="8" t="s">
        <v>83</v>
      </c>
      <c r="B59" s="72" t="s">
        <v>729</v>
      </c>
      <c r="C59" s="64" t="s">
        <v>730</v>
      </c>
      <c r="D59" s="170">
        <v>434422</v>
      </c>
      <c r="E59" s="171">
        <v>1015963</v>
      </c>
      <c r="F59" s="63"/>
      <c r="G59" s="159" t="s">
        <v>731</v>
      </c>
      <c r="H59" s="63">
        <v>6</v>
      </c>
      <c r="I59" s="76">
        <v>3066</v>
      </c>
      <c r="J59" s="76">
        <v>1390</v>
      </c>
      <c r="K59" s="160">
        <v>3.95</v>
      </c>
      <c r="L59" s="79">
        <v>12</v>
      </c>
    </row>
    <row r="60" spans="1:12" ht="21.75">
      <c r="A60" s="8" t="s">
        <v>83</v>
      </c>
      <c r="B60" s="72" t="s">
        <v>732</v>
      </c>
      <c r="C60" s="64" t="s">
        <v>733</v>
      </c>
      <c r="D60" s="64">
        <v>421371</v>
      </c>
      <c r="E60" s="64">
        <v>1003605</v>
      </c>
      <c r="F60" s="63" t="s">
        <v>93</v>
      </c>
      <c r="G60" s="72" t="s">
        <v>734</v>
      </c>
      <c r="H60" s="63">
        <v>108.49</v>
      </c>
      <c r="I60" s="76">
        <v>953</v>
      </c>
      <c r="J60" s="76">
        <v>315</v>
      </c>
      <c r="K60" s="63">
        <v>0.6</v>
      </c>
      <c r="L60" s="79">
        <f>'[1]รวมประชากรพังงา48'!G60*K60/1000</f>
        <v>0.5988</v>
      </c>
    </row>
    <row r="61" spans="1:12" ht="21.75">
      <c r="A61" s="8" t="s">
        <v>83</v>
      </c>
      <c r="B61" s="72" t="s">
        <v>735</v>
      </c>
      <c r="C61" s="64" t="s">
        <v>736</v>
      </c>
      <c r="D61" s="64">
        <v>435790</v>
      </c>
      <c r="E61" s="64">
        <v>1016410</v>
      </c>
      <c r="F61" s="63" t="s">
        <v>93</v>
      </c>
      <c r="G61" s="72" t="s">
        <v>737</v>
      </c>
      <c r="H61" s="63">
        <v>190.36</v>
      </c>
      <c r="I61" s="76">
        <v>8978</v>
      </c>
      <c r="J61" s="76">
        <v>2808</v>
      </c>
      <c r="K61" s="63">
        <v>0.6</v>
      </c>
      <c r="L61" s="79">
        <f>'[1]รวมประชากรพังงา48'!G61*K61/1000</f>
        <v>5.598</v>
      </c>
    </row>
    <row r="62" spans="1:12" ht="21.75">
      <c r="A62" s="8" t="s">
        <v>83</v>
      </c>
      <c r="B62" s="72" t="s">
        <v>738</v>
      </c>
      <c r="C62" s="64" t="s">
        <v>739</v>
      </c>
      <c r="D62" s="64">
        <v>438752</v>
      </c>
      <c r="E62" s="64">
        <v>1004360</v>
      </c>
      <c r="F62" s="63" t="s">
        <v>93</v>
      </c>
      <c r="G62" s="72" t="s">
        <v>740</v>
      </c>
      <c r="H62" s="63">
        <v>169.96</v>
      </c>
      <c r="I62" s="76">
        <v>6621</v>
      </c>
      <c r="J62" s="76">
        <v>2049</v>
      </c>
      <c r="K62" s="63">
        <v>0.6</v>
      </c>
      <c r="L62" s="79">
        <f>'[1]รวมประชากรพังงา48'!G62*K62/1000</f>
        <v>4.0302</v>
      </c>
    </row>
    <row r="63" spans="1:12" ht="21.75">
      <c r="A63" s="8" t="s">
        <v>83</v>
      </c>
      <c r="B63" s="72" t="s">
        <v>741</v>
      </c>
      <c r="C63" s="64" t="s">
        <v>742</v>
      </c>
      <c r="D63" s="64">
        <v>435688</v>
      </c>
      <c r="E63" s="64">
        <v>1014389</v>
      </c>
      <c r="F63" s="63" t="s">
        <v>93</v>
      </c>
      <c r="G63" s="72" t="s">
        <v>743</v>
      </c>
      <c r="H63" s="63">
        <v>170.37</v>
      </c>
      <c r="I63" s="76">
        <v>3397</v>
      </c>
      <c r="J63" s="76">
        <v>1039</v>
      </c>
      <c r="K63" s="63">
        <v>0.6</v>
      </c>
      <c r="L63" s="79">
        <f>'[1]รวมประชากรพังงา48'!G63*K63/1000</f>
        <v>2.0694</v>
      </c>
    </row>
    <row r="64" spans="1:12" s="14" customFormat="1" ht="21.75">
      <c r="A64" s="15"/>
      <c r="B64" s="70" t="s">
        <v>744</v>
      </c>
      <c r="C64" s="64"/>
      <c r="D64" s="64"/>
      <c r="E64" s="64"/>
      <c r="F64" s="63"/>
      <c r="G64" s="72"/>
      <c r="H64" s="63"/>
      <c r="I64" s="161">
        <f>SUM(I65:I68)</f>
        <v>12713</v>
      </c>
      <c r="J64" s="161">
        <f>SUM(J65:J68)</f>
        <v>3331</v>
      </c>
      <c r="K64" s="70"/>
      <c r="L64" s="162">
        <f>SUM(L65:L68)</f>
        <v>7346.1362</v>
      </c>
    </row>
    <row r="65" spans="1:12" ht="21.75">
      <c r="A65" s="8" t="s">
        <v>149</v>
      </c>
      <c r="B65" s="72" t="s">
        <v>745</v>
      </c>
      <c r="C65" s="64" t="s">
        <v>746</v>
      </c>
      <c r="D65" s="170">
        <v>455188</v>
      </c>
      <c r="E65" s="171">
        <v>896335</v>
      </c>
      <c r="F65" s="63"/>
      <c r="G65" s="159" t="s">
        <v>754</v>
      </c>
      <c r="H65" s="63">
        <v>0.697</v>
      </c>
      <c r="I65" s="76">
        <v>726</v>
      </c>
      <c r="J65" s="76">
        <v>359</v>
      </c>
      <c r="K65" s="160">
        <v>2.98</v>
      </c>
      <c r="L65" s="79">
        <v>2</v>
      </c>
    </row>
    <row r="66" spans="1:12" ht="21.75">
      <c r="A66" s="8" t="s">
        <v>149</v>
      </c>
      <c r="B66" s="72" t="s">
        <v>745</v>
      </c>
      <c r="C66" s="64" t="s">
        <v>747</v>
      </c>
      <c r="D66" s="64">
        <v>451640</v>
      </c>
      <c r="E66" s="64">
        <v>890428</v>
      </c>
      <c r="F66" s="63" t="s">
        <v>93</v>
      </c>
      <c r="G66" s="64"/>
      <c r="H66" s="63">
        <v>46.46</v>
      </c>
      <c r="I66" s="76">
        <v>3921</v>
      </c>
      <c r="J66" s="76">
        <v>1137</v>
      </c>
      <c r="K66" s="63">
        <v>0.6</v>
      </c>
      <c r="L66" s="79">
        <f>'[1]รวมประชากรพังงา48'!G66*K66/1000</f>
        <v>2.3495999999999997</v>
      </c>
    </row>
    <row r="67" spans="1:12" ht="21.75">
      <c r="A67" s="8" t="s">
        <v>149</v>
      </c>
      <c r="B67" s="72" t="s">
        <v>748</v>
      </c>
      <c r="C67" s="64" t="s">
        <v>749</v>
      </c>
      <c r="D67" s="64"/>
      <c r="E67" s="64"/>
      <c r="F67" s="63" t="s">
        <v>93</v>
      </c>
      <c r="G67" s="64"/>
      <c r="H67" s="63">
        <v>43.75</v>
      </c>
      <c r="I67" s="76">
        <v>2522</v>
      </c>
      <c r="J67" s="76">
        <v>544</v>
      </c>
      <c r="K67" s="63">
        <v>0.6</v>
      </c>
      <c r="L67" s="79">
        <f>'[1]รวมประชากรพังงา48'!G67*K67/1000</f>
        <v>1.5306</v>
      </c>
    </row>
    <row r="68" spans="1:12" ht="21.75">
      <c r="A68" s="8" t="s">
        <v>149</v>
      </c>
      <c r="B68" s="72" t="s">
        <v>750</v>
      </c>
      <c r="C68" s="64" t="s">
        <v>751</v>
      </c>
      <c r="D68" s="64">
        <v>453800</v>
      </c>
      <c r="E68" s="64">
        <v>880652</v>
      </c>
      <c r="F68" s="63" t="s">
        <v>93</v>
      </c>
      <c r="G68" s="64"/>
      <c r="H68" s="63">
        <v>50.79</v>
      </c>
      <c r="I68" s="76">
        <v>5544</v>
      </c>
      <c r="J68" s="76">
        <v>1291</v>
      </c>
      <c r="K68" s="63">
        <v>1324</v>
      </c>
      <c r="L68" s="79">
        <f>'[1]รวมประชากรพังงา48'!G68*K68/1000</f>
        <v>7340.256</v>
      </c>
    </row>
    <row r="69" spans="1:12" s="136" customFormat="1" ht="21.75">
      <c r="A69" s="134"/>
      <c r="B69" s="163"/>
      <c r="C69" s="164"/>
      <c r="D69" s="164"/>
      <c r="E69" s="164"/>
      <c r="F69" s="134"/>
      <c r="H69" s="134"/>
      <c r="I69" s="133"/>
      <c r="J69" s="133"/>
      <c r="K69" s="134"/>
      <c r="L69" s="165"/>
    </row>
    <row r="70" spans="1:12" s="136" customFormat="1" ht="21.75">
      <c r="A70" s="45" t="s">
        <v>71</v>
      </c>
      <c r="B70" s="45" t="s">
        <v>183</v>
      </c>
      <c r="C70" s="49"/>
      <c r="D70" s="49"/>
      <c r="E70" s="49"/>
      <c r="F70" s="45"/>
      <c r="G70" s="45"/>
      <c r="H70" s="45"/>
      <c r="I70" s="47"/>
      <c r="J70" s="47"/>
      <c r="K70" s="44"/>
      <c r="L70" s="137"/>
    </row>
    <row r="71" spans="1:12" s="49" customFormat="1" ht="21.75">
      <c r="A71" s="45"/>
      <c r="B71" s="45" t="s">
        <v>184</v>
      </c>
      <c r="F71" s="45"/>
      <c r="G71" s="45"/>
      <c r="H71" s="45"/>
      <c r="I71" s="47"/>
      <c r="J71" s="47"/>
      <c r="K71" s="44"/>
      <c r="L71" s="137"/>
    </row>
    <row r="72" spans="1:12" ht="21.75">
      <c r="A72" s="45"/>
      <c r="B72" s="45"/>
      <c r="C72" s="46"/>
      <c r="D72" s="46"/>
      <c r="E72" s="46"/>
      <c r="F72" s="199" t="s">
        <v>752</v>
      </c>
      <c r="G72" s="199"/>
      <c r="H72" s="199"/>
      <c r="I72" s="199"/>
      <c r="J72" s="199"/>
      <c r="K72" s="199"/>
      <c r="L72" s="199"/>
    </row>
    <row r="73" spans="1:12" ht="21.75">
      <c r="A73" s="45"/>
      <c r="B73" s="45"/>
      <c r="C73" s="46"/>
      <c r="D73" s="46"/>
      <c r="E73" s="46"/>
      <c r="F73" s="45" t="s">
        <v>753</v>
      </c>
      <c r="G73" s="45"/>
      <c r="H73" s="45"/>
      <c r="L73" s="152"/>
    </row>
    <row r="74" spans="1:12" s="49" customFormat="1" ht="21.75">
      <c r="A74" s="46"/>
      <c r="B74" s="46" t="s">
        <v>72</v>
      </c>
      <c r="F74" s="46"/>
      <c r="G74" s="46"/>
      <c r="H74" s="44"/>
      <c r="I74" s="47"/>
      <c r="J74" s="47"/>
      <c r="K74" s="44"/>
      <c r="L74" s="137"/>
    </row>
    <row r="75" spans="1:12" s="49" customFormat="1" ht="21.75">
      <c r="A75" s="46"/>
      <c r="B75" s="45" t="s">
        <v>185</v>
      </c>
      <c r="F75" s="45"/>
      <c r="G75" s="45"/>
      <c r="H75" s="45"/>
      <c r="I75" s="45"/>
      <c r="J75" s="45"/>
      <c r="K75" s="45"/>
      <c r="L75" s="45"/>
    </row>
    <row r="76" spans="1:12" ht="21.75">
      <c r="A76" s="49"/>
      <c r="B76" s="46"/>
      <c r="C76" s="166"/>
      <c r="H76" s="44"/>
      <c r="L76" s="48"/>
    </row>
    <row r="77" spans="1:12" ht="21.75">
      <c r="A77" s="49"/>
      <c r="B77" s="46"/>
      <c r="C77" s="166"/>
      <c r="H77" s="44"/>
      <c r="L77" s="48"/>
    </row>
    <row r="78" spans="1:12" ht="21.75">
      <c r="A78" s="49"/>
      <c r="B78" s="46"/>
      <c r="C78" s="166"/>
      <c r="H78" s="44"/>
      <c r="L78" s="48"/>
    </row>
    <row r="79" spans="1:12" ht="21.75">
      <c r="A79" s="49"/>
      <c r="B79" s="46"/>
      <c r="C79" s="166"/>
      <c r="H79" s="44"/>
      <c r="L79" s="48"/>
    </row>
    <row r="80" spans="1:12" ht="21.75">
      <c r="A80" s="49"/>
      <c r="B80" s="46"/>
      <c r="C80" s="166"/>
      <c r="H80" s="44"/>
      <c r="L80" s="48"/>
    </row>
    <row r="81" spans="1:12" ht="21.75">
      <c r="A81" s="49"/>
      <c r="B81" s="46"/>
      <c r="C81" s="166"/>
      <c r="H81" s="44"/>
      <c r="L81" s="48"/>
    </row>
    <row r="82" spans="1:12" ht="21.75">
      <c r="A82" s="49"/>
      <c r="B82" s="46"/>
      <c r="C82" s="166"/>
      <c r="H82" s="44"/>
      <c r="L82" s="48"/>
    </row>
    <row r="83" spans="1:12" ht="21.75">
      <c r="A83" s="49"/>
      <c r="B83" s="46"/>
      <c r="C83" s="166"/>
      <c r="H83" s="44"/>
      <c r="L83" s="48"/>
    </row>
  </sheetData>
  <sheetProtection/>
  <mergeCells count="10">
    <mergeCell ref="F72:L72"/>
    <mergeCell ref="B1:L1"/>
    <mergeCell ref="F3:F5"/>
    <mergeCell ref="I3:J4"/>
    <mergeCell ref="K3:K5"/>
    <mergeCell ref="H3:H5"/>
    <mergeCell ref="G3:G5"/>
    <mergeCell ref="B3:B5"/>
    <mergeCell ref="C3:C5"/>
    <mergeCell ref="L3:L5"/>
  </mergeCells>
  <printOptions horizontalCentered="1"/>
  <pageMargins left="0.3937007874015748" right="0.3937007874015748" top="0.5905511811023623" bottom="0.71" header="0.35433070866141736" footer="0.28"/>
  <pageSetup horizontalDpi="300" verticalDpi="300" orientation="landscape" paperSize="9" r:id="rId1"/>
  <headerFooter alignWithMargins="0">
    <oddHeader>&amp;Rหน้า &amp;P/&amp;N</oddHeader>
    <oddFooter>&amp;R&amp;Z&amp;F/&amp;A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200" zoomScaleNormal="200" zoomScalePageLayoutView="0" workbookViewId="0" topLeftCell="H1">
      <selection activeCell="J5" sqref="J5"/>
    </sheetView>
  </sheetViews>
  <sheetFormatPr defaultColWidth="9.140625" defaultRowHeight="21.75"/>
  <cols>
    <col min="1" max="1" width="8.7109375" style="21" customWidth="1"/>
    <col min="2" max="2" width="15.8515625" style="52" customWidth="1"/>
    <col min="3" max="3" width="17.421875" style="52" customWidth="1"/>
    <col min="4" max="5" width="7.00390625" style="46" hidden="1" customWidth="1"/>
    <col min="6" max="6" width="8.421875" style="44" hidden="1" customWidth="1"/>
    <col min="7" max="7" width="29.00390625" style="46" customWidth="1"/>
    <col min="8" max="9" width="9.57421875" style="21" customWidth="1"/>
    <col min="10" max="10" width="9.7109375" style="47" customWidth="1"/>
    <col min="11" max="11" width="10.140625" style="47" customWidth="1"/>
    <col min="12" max="12" width="11.57421875" style="44" bestFit="1" customWidth="1"/>
    <col min="13" max="13" width="17.00390625" style="153" customWidth="1"/>
    <col min="14" max="16384" width="9.140625" style="1" customWidth="1"/>
  </cols>
  <sheetData>
    <row r="1" spans="2:13" ht="21.75">
      <c r="B1" s="200" t="s">
        <v>457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49" customFormat="1" ht="21.75">
      <c r="A2" s="44"/>
      <c r="B2" s="55"/>
      <c r="C2" s="55"/>
      <c r="D2" s="239"/>
      <c r="E2" s="55"/>
      <c r="F2" s="55"/>
      <c r="G2" s="55"/>
      <c r="H2" s="55"/>
      <c r="I2" s="55"/>
      <c r="J2" s="55"/>
      <c r="K2" s="55"/>
      <c r="L2" s="55"/>
      <c r="M2" s="55"/>
    </row>
    <row r="3" spans="1:13" ht="21.75" customHeight="1">
      <c r="A3" s="138"/>
      <c r="B3" s="206" t="s">
        <v>1</v>
      </c>
      <c r="C3" s="206" t="s">
        <v>2</v>
      </c>
      <c r="D3" s="240"/>
      <c r="E3" s="167"/>
      <c r="F3" s="206" t="s">
        <v>3</v>
      </c>
      <c r="G3" s="206" t="s">
        <v>458</v>
      </c>
      <c r="H3" s="212" t="s">
        <v>6</v>
      </c>
      <c r="I3" s="212" t="s">
        <v>756</v>
      </c>
      <c r="J3" s="218" t="s">
        <v>7</v>
      </c>
      <c r="K3" s="219"/>
      <c r="L3" s="212" t="s">
        <v>8</v>
      </c>
      <c r="M3" s="215" t="s">
        <v>459</v>
      </c>
    </row>
    <row r="4" spans="1:13" ht="21.75" customHeight="1">
      <c r="A4" s="139" t="s">
        <v>80</v>
      </c>
      <c r="B4" s="207"/>
      <c r="C4" s="207"/>
      <c r="D4" s="241"/>
      <c r="E4" s="168"/>
      <c r="F4" s="207"/>
      <c r="G4" s="207"/>
      <c r="H4" s="213"/>
      <c r="I4" s="213"/>
      <c r="J4" s="220"/>
      <c r="K4" s="221"/>
      <c r="L4" s="213"/>
      <c r="M4" s="216"/>
    </row>
    <row r="5" spans="1:13" ht="21.75">
      <c r="A5" s="140"/>
      <c r="B5" s="208"/>
      <c r="C5" s="208"/>
      <c r="D5" s="242"/>
      <c r="E5" s="169"/>
      <c r="F5" s="208"/>
      <c r="G5" s="208"/>
      <c r="H5" s="214"/>
      <c r="I5" s="214"/>
      <c r="J5" s="5" t="s">
        <v>12</v>
      </c>
      <c r="K5" s="5" t="s">
        <v>13</v>
      </c>
      <c r="L5" s="214"/>
      <c r="M5" s="217"/>
    </row>
    <row r="6" spans="1:13" s="14" customFormat="1" ht="21.75">
      <c r="A6" s="15"/>
      <c r="B6" s="15" t="s">
        <v>460</v>
      </c>
      <c r="C6" s="2"/>
      <c r="D6" s="243"/>
      <c r="E6" s="2"/>
      <c r="F6" s="142"/>
      <c r="G6" s="99"/>
      <c r="H6" s="101"/>
      <c r="I6" s="101"/>
      <c r="J6" s="102">
        <f>SUM(J7:J15)</f>
        <v>91487</v>
      </c>
      <c r="K6" s="102">
        <f>SUM(K7:K15)</f>
        <v>30185</v>
      </c>
      <c r="L6" s="38"/>
      <c r="M6" s="141">
        <f>SUM(M7:M15)</f>
        <v>75.12139999999998</v>
      </c>
    </row>
    <row r="7" spans="1:13" ht="21.75">
      <c r="A7" s="8" t="s">
        <v>190</v>
      </c>
      <c r="B7" s="143" t="s">
        <v>461</v>
      </c>
      <c r="C7" s="143" t="s">
        <v>462</v>
      </c>
      <c r="D7" s="244">
        <v>484470</v>
      </c>
      <c r="E7" s="175">
        <v>897235</v>
      </c>
      <c r="F7" s="144"/>
      <c r="G7" s="108" t="s">
        <v>463</v>
      </c>
      <c r="H7" s="145">
        <v>19</v>
      </c>
      <c r="I7" s="145"/>
      <c r="J7" s="146">
        <v>24618</v>
      </c>
      <c r="K7" s="146">
        <v>10686</v>
      </c>
      <c r="L7" s="29">
        <f>M7*1000/J7</f>
        <v>1.4217239418311804</v>
      </c>
      <c r="M7" s="146">
        <v>35</v>
      </c>
    </row>
    <row r="8" spans="1:14" ht="21.75">
      <c r="A8" s="8" t="s">
        <v>190</v>
      </c>
      <c r="B8" s="36" t="s">
        <v>464</v>
      </c>
      <c r="C8" s="36" t="s">
        <v>465</v>
      </c>
      <c r="D8" s="245">
        <v>494925</v>
      </c>
      <c r="E8" s="176">
        <v>895783</v>
      </c>
      <c r="F8" s="30" t="s">
        <v>93</v>
      </c>
      <c r="G8" s="36" t="s">
        <v>102</v>
      </c>
      <c r="H8" s="30">
        <v>129</v>
      </c>
      <c r="I8" s="30"/>
      <c r="J8" s="146">
        <v>13381</v>
      </c>
      <c r="K8" s="146">
        <v>3767</v>
      </c>
      <c r="L8" s="127">
        <v>0.6</v>
      </c>
      <c r="M8" s="146">
        <f aca="true" t="shared" si="0" ref="M8:M15">L8*J8/1000</f>
        <v>8.028599999999999</v>
      </c>
      <c r="N8" s="147"/>
    </row>
    <row r="9" spans="1:13" ht="21.75">
      <c r="A9" s="8" t="s">
        <v>190</v>
      </c>
      <c r="B9" s="36" t="s">
        <v>466</v>
      </c>
      <c r="C9" s="36" t="s">
        <v>467</v>
      </c>
      <c r="D9" s="246">
        <v>478999</v>
      </c>
      <c r="E9" s="177">
        <v>908044</v>
      </c>
      <c r="F9" s="30" t="s">
        <v>93</v>
      </c>
      <c r="G9" s="36" t="s">
        <v>94</v>
      </c>
      <c r="H9" s="30">
        <v>122</v>
      </c>
      <c r="I9" s="30"/>
      <c r="J9" s="146">
        <v>9188</v>
      </c>
      <c r="K9" s="146">
        <v>1932</v>
      </c>
      <c r="L9" s="127">
        <v>0.6</v>
      </c>
      <c r="M9" s="146">
        <f t="shared" si="0"/>
        <v>5.5128</v>
      </c>
    </row>
    <row r="10" spans="1:13" ht="21.75">
      <c r="A10" s="8" t="s">
        <v>190</v>
      </c>
      <c r="B10" s="36" t="s">
        <v>468</v>
      </c>
      <c r="C10" s="36" t="s">
        <v>469</v>
      </c>
      <c r="D10" s="109">
        <v>477565</v>
      </c>
      <c r="E10" s="36">
        <v>902606</v>
      </c>
      <c r="F10" s="30" t="s">
        <v>93</v>
      </c>
      <c r="G10" s="36"/>
      <c r="H10" s="30">
        <v>69</v>
      </c>
      <c r="I10" s="30"/>
      <c r="J10" s="146">
        <v>5601</v>
      </c>
      <c r="K10" s="146">
        <v>1182</v>
      </c>
      <c r="L10" s="127">
        <v>0.6</v>
      </c>
      <c r="M10" s="146">
        <f t="shared" si="0"/>
        <v>3.3606</v>
      </c>
    </row>
    <row r="11" spans="1:13" ht="21.75">
      <c r="A11" s="8" t="s">
        <v>190</v>
      </c>
      <c r="B11" s="36" t="s">
        <v>470</v>
      </c>
      <c r="C11" s="36" t="s">
        <v>471</v>
      </c>
      <c r="D11" s="245">
        <v>488498</v>
      </c>
      <c r="E11" s="176">
        <v>897135</v>
      </c>
      <c r="F11" s="30" t="s">
        <v>93</v>
      </c>
      <c r="G11" s="36" t="s">
        <v>94</v>
      </c>
      <c r="H11" s="30">
        <v>26</v>
      </c>
      <c r="I11" s="30"/>
      <c r="J11" s="146">
        <v>4546</v>
      </c>
      <c r="K11" s="146">
        <v>837</v>
      </c>
      <c r="L11" s="127">
        <v>0.6</v>
      </c>
      <c r="M11" s="146">
        <f t="shared" si="0"/>
        <v>2.7276</v>
      </c>
    </row>
    <row r="12" spans="1:13" ht="21.75">
      <c r="A12" s="8" t="s">
        <v>190</v>
      </c>
      <c r="B12" s="36" t="s">
        <v>472</v>
      </c>
      <c r="C12" s="36" t="s">
        <v>473</v>
      </c>
      <c r="D12" s="109">
        <v>488085</v>
      </c>
      <c r="E12" s="36">
        <v>900305</v>
      </c>
      <c r="F12" s="30" t="s">
        <v>93</v>
      </c>
      <c r="G12" s="109" t="s">
        <v>474</v>
      </c>
      <c r="H12" s="30">
        <v>86</v>
      </c>
      <c r="I12" s="30"/>
      <c r="J12" s="146">
        <v>7680</v>
      </c>
      <c r="K12" s="146">
        <v>1926</v>
      </c>
      <c r="L12" s="127">
        <v>0.6</v>
      </c>
      <c r="M12" s="146">
        <f t="shared" si="0"/>
        <v>4.608</v>
      </c>
    </row>
    <row r="13" spans="1:13" ht="21.75">
      <c r="A13" s="8" t="s">
        <v>190</v>
      </c>
      <c r="B13" s="36" t="s">
        <v>475</v>
      </c>
      <c r="C13" s="36" t="s">
        <v>476</v>
      </c>
      <c r="D13" s="109">
        <v>489787</v>
      </c>
      <c r="E13" s="36">
        <v>889990</v>
      </c>
      <c r="F13" s="30" t="s">
        <v>93</v>
      </c>
      <c r="G13" s="109" t="s">
        <v>474</v>
      </c>
      <c r="H13" s="30">
        <v>73</v>
      </c>
      <c r="I13" s="30"/>
      <c r="J13" s="146">
        <v>10426</v>
      </c>
      <c r="K13" s="146">
        <v>3695</v>
      </c>
      <c r="L13" s="127">
        <v>0.6</v>
      </c>
      <c r="M13" s="148">
        <f t="shared" si="0"/>
        <v>6.255599999999999</v>
      </c>
    </row>
    <row r="14" spans="1:13" ht="21.75">
      <c r="A14" s="8" t="s">
        <v>190</v>
      </c>
      <c r="B14" s="36" t="s">
        <v>477</v>
      </c>
      <c r="C14" s="36" t="s">
        <v>478</v>
      </c>
      <c r="D14" s="244">
        <v>480128</v>
      </c>
      <c r="E14" s="178">
        <v>893905</v>
      </c>
      <c r="F14" s="30" t="s">
        <v>93</v>
      </c>
      <c r="G14" s="109"/>
      <c r="H14" s="30">
        <v>63</v>
      </c>
      <c r="I14" s="30"/>
      <c r="J14" s="146">
        <v>8515</v>
      </c>
      <c r="K14" s="146">
        <v>2067</v>
      </c>
      <c r="L14" s="127">
        <v>0.6</v>
      </c>
      <c r="M14" s="148">
        <f t="shared" si="0"/>
        <v>5.109</v>
      </c>
    </row>
    <row r="15" spans="1:13" ht="21.75">
      <c r="A15" s="8" t="s">
        <v>190</v>
      </c>
      <c r="B15" s="36" t="s">
        <v>479</v>
      </c>
      <c r="C15" s="36" t="s">
        <v>480</v>
      </c>
      <c r="D15" s="247">
        <v>479454</v>
      </c>
      <c r="E15" s="178">
        <v>889962</v>
      </c>
      <c r="F15" s="30" t="s">
        <v>93</v>
      </c>
      <c r="G15" s="109"/>
      <c r="H15" s="30">
        <v>50</v>
      </c>
      <c r="I15" s="30"/>
      <c r="J15" s="146">
        <v>7532</v>
      </c>
      <c r="K15" s="146">
        <v>4093</v>
      </c>
      <c r="L15" s="127">
        <v>0.6</v>
      </c>
      <c r="M15" s="148">
        <f t="shared" si="0"/>
        <v>4.5192</v>
      </c>
    </row>
    <row r="16" spans="1:13" s="14" customFormat="1" ht="21.75">
      <c r="A16" s="15"/>
      <c r="B16" s="32" t="s">
        <v>481</v>
      </c>
      <c r="C16" s="36"/>
      <c r="D16" s="109"/>
      <c r="E16" s="36"/>
      <c r="F16" s="32"/>
      <c r="G16" s="18"/>
      <c r="H16" s="32"/>
      <c r="I16" s="32"/>
      <c r="J16" s="124">
        <f>SUM(J19:J27)</f>
        <v>41480</v>
      </c>
      <c r="K16" s="124">
        <f>SUM(K19:K27)</f>
        <v>11019</v>
      </c>
      <c r="L16" s="149"/>
      <c r="M16" s="150">
        <f>SUM(M17:M27)</f>
        <v>38.888</v>
      </c>
    </row>
    <row r="17" spans="1:13" ht="21.75">
      <c r="A17" s="8" t="s">
        <v>83</v>
      </c>
      <c r="B17" s="109" t="s">
        <v>482</v>
      </c>
      <c r="C17" s="109" t="s">
        <v>483</v>
      </c>
      <c r="D17" s="247">
        <v>461333</v>
      </c>
      <c r="E17" s="178">
        <v>917620</v>
      </c>
      <c r="F17" s="30"/>
      <c r="G17" s="109" t="s">
        <v>484</v>
      </c>
      <c r="H17" s="30">
        <v>7</v>
      </c>
      <c r="I17" s="30"/>
      <c r="J17" s="146">
        <v>3566</v>
      </c>
      <c r="K17" s="146">
        <v>852</v>
      </c>
      <c r="L17" s="127">
        <f>M17*1000/J17</f>
        <v>0.5608524957936063</v>
      </c>
      <c r="M17" s="148">
        <v>2</v>
      </c>
    </row>
    <row r="18" spans="1:13" ht="21.75">
      <c r="A18" s="8" t="s">
        <v>83</v>
      </c>
      <c r="B18" s="109" t="s">
        <v>485</v>
      </c>
      <c r="C18" s="109" t="s">
        <v>486</v>
      </c>
      <c r="D18" s="247">
        <v>469148</v>
      </c>
      <c r="E18" s="178">
        <v>927515</v>
      </c>
      <c r="F18" s="30"/>
      <c r="G18" s="151" t="s">
        <v>487</v>
      </c>
      <c r="H18" s="30">
        <v>8</v>
      </c>
      <c r="I18" s="30"/>
      <c r="J18" s="146">
        <v>5429</v>
      </c>
      <c r="K18" s="146">
        <v>2191</v>
      </c>
      <c r="L18" s="127">
        <f>M18*1000/J18</f>
        <v>2.2103518143304477</v>
      </c>
      <c r="M18" s="148">
        <v>12</v>
      </c>
    </row>
    <row r="19" spans="1:13" ht="21.75">
      <c r="A19" s="8" t="s">
        <v>83</v>
      </c>
      <c r="B19" s="36" t="s">
        <v>488</v>
      </c>
      <c r="C19" s="36" t="s">
        <v>489</v>
      </c>
      <c r="D19" s="109">
        <v>471295</v>
      </c>
      <c r="E19" s="36">
        <v>932959</v>
      </c>
      <c r="F19" s="30" t="s">
        <v>93</v>
      </c>
      <c r="G19" s="109"/>
      <c r="H19" s="30">
        <v>70</v>
      </c>
      <c r="I19" s="30"/>
      <c r="J19" s="146">
        <v>4103</v>
      </c>
      <c r="K19" s="146">
        <v>1108</v>
      </c>
      <c r="L19" s="127">
        <v>0.6</v>
      </c>
      <c r="M19" s="148">
        <f aca="true" t="shared" si="1" ref="M19:M27">L19*J19/1000</f>
        <v>2.4617999999999998</v>
      </c>
    </row>
    <row r="20" spans="1:13" ht="21.75">
      <c r="A20" s="8" t="s">
        <v>83</v>
      </c>
      <c r="B20" s="36" t="s">
        <v>490</v>
      </c>
      <c r="C20" s="36" t="s">
        <v>491</v>
      </c>
      <c r="D20" s="244">
        <v>489320</v>
      </c>
      <c r="E20" s="178">
        <v>924645</v>
      </c>
      <c r="F20" s="30" t="s">
        <v>93</v>
      </c>
      <c r="G20" s="109" t="s">
        <v>492</v>
      </c>
      <c r="H20" s="30">
        <v>70</v>
      </c>
      <c r="I20" s="30"/>
      <c r="J20" s="146">
        <v>3532</v>
      </c>
      <c r="K20" s="146">
        <v>1014</v>
      </c>
      <c r="L20" s="127">
        <v>0.6</v>
      </c>
      <c r="M20" s="148">
        <f t="shared" si="1"/>
        <v>2.1191999999999998</v>
      </c>
    </row>
    <row r="21" spans="1:13" ht="21.75">
      <c r="A21" s="8" t="s">
        <v>190</v>
      </c>
      <c r="B21" s="36" t="s">
        <v>493</v>
      </c>
      <c r="C21" s="36" t="s">
        <v>494</v>
      </c>
      <c r="D21" s="109">
        <v>477535</v>
      </c>
      <c r="E21" s="36">
        <v>915701</v>
      </c>
      <c r="F21" s="30" t="s">
        <v>93</v>
      </c>
      <c r="G21" s="109" t="s">
        <v>141</v>
      </c>
      <c r="H21" s="30">
        <v>83</v>
      </c>
      <c r="I21" s="30"/>
      <c r="J21" s="146">
        <v>5863</v>
      </c>
      <c r="K21" s="146">
        <v>1380</v>
      </c>
      <c r="L21" s="127">
        <v>0.6</v>
      </c>
      <c r="M21" s="148">
        <f t="shared" si="1"/>
        <v>3.5178</v>
      </c>
    </row>
    <row r="22" spans="1:13" ht="21.75">
      <c r="A22" s="8" t="s">
        <v>83</v>
      </c>
      <c r="B22" s="36" t="s">
        <v>495</v>
      </c>
      <c r="C22" s="36" t="s">
        <v>496</v>
      </c>
      <c r="D22" s="109">
        <v>452291</v>
      </c>
      <c r="E22" s="36">
        <v>931553</v>
      </c>
      <c r="F22" s="30" t="s">
        <v>93</v>
      </c>
      <c r="G22" s="109" t="s">
        <v>102</v>
      </c>
      <c r="H22" s="30">
        <v>113</v>
      </c>
      <c r="I22" s="30"/>
      <c r="J22" s="146">
        <v>4720</v>
      </c>
      <c r="K22" s="146">
        <v>1336</v>
      </c>
      <c r="L22" s="127">
        <v>0.6</v>
      </c>
      <c r="M22" s="148">
        <f t="shared" si="1"/>
        <v>2.832</v>
      </c>
    </row>
    <row r="23" spans="1:13" ht="21.75">
      <c r="A23" s="8" t="s">
        <v>83</v>
      </c>
      <c r="B23" s="36" t="s">
        <v>497</v>
      </c>
      <c r="C23" s="36" t="s">
        <v>498</v>
      </c>
      <c r="D23" s="109"/>
      <c r="E23" s="36"/>
      <c r="F23" s="30" t="s">
        <v>93</v>
      </c>
      <c r="G23" s="36" t="s">
        <v>499</v>
      </c>
      <c r="H23" s="30">
        <v>60</v>
      </c>
      <c r="I23" s="30"/>
      <c r="J23" s="146">
        <v>4568</v>
      </c>
      <c r="K23" s="146">
        <v>1116</v>
      </c>
      <c r="L23" s="127">
        <v>0.6</v>
      </c>
      <c r="M23" s="148">
        <f t="shared" si="1"/>
        <v>2.7407999999999997</v>
      </c>
    </row>
    <row r="24" spans="1:13" ht="21.75">
      <c r="A24" s="8" t="s">
        <v>83</v>
      </c>
      <c r="B24" s="36" t="s">
        <v>482</v>
      </c>
      <c r="C24" s="36" t="s">
        <v>500</v>
      </c>
      <c r="D24" s="244">
        <v>461284</v>
      </c>
      <c r="E24" s="178">
        <v>914872</v>
      </c>
      <c r="F24" s="30" t="s">
        <v>93</v>
      </c>
      <c r="G24" s="36"/>
      <c r="H24" s="30">
        <v>101</v>
      </c>
      <c r="I24" s="30"/>
      <c r="J24" s="146">
        <v>2181</v>
      </c>
      <c r="K24" s="146">
        <v>596</v>
      </c>
      <c r="L24" s="127">
        <v>0.6</v>
      </c>
      <c r="M24" s="148">
        <f t="shared" si="1"/>
        <v>1.3086</v>
      </c>
    </row>
    <row r="25" spans="1:13" ht="21.75">
      <c r="A25" s="8" t="s">
        <v>83</v>
      </c>
      <c r="B25" s="36" t="s">
        <v>485</v>
      </c>
      <c r="C25" s="36" t="s">
        <v>501</v>
      </c>
      <c r="D25" s="109">
        <v>468662</v>
      </c>
      <c r="E25" s="36">
        <v>926742</v>
      </c>
      <c r="F25" s="30" t="s">
        <v>93</v>
      </c>
      <c r="G25" s="36" t="s">
        <v>151</v>
      </c>
      <c r="H25" s="30">
        <v>111</v>
      </c>
      <c r="I25" s="30"/>
      <c r="J25" s="146">
        <v>4834</v>
      </c>
      <c r="K25" s="146">
        <v>1626</v>
      </c>
      <c r="L25" s="127">
        <v>0.6</v>
      </c>
      <c r="M25" s="148">
        <f t="shared" si="1"/>
        <v>2.9004000000000003</v>
      </c>
    </row>
    <row r="26" spans="1:13" ht="21.75">
      <c r="A26" s="8" t="s">
        <v>83</v>
      </c>
      <c r="B26" s="36" t="s">
        <v>502</v>
      </c>
      <c r="C26" s="36" t="s">
        <v>503</v>
      </c>
      <c r="D26" s="244">
        <v>473072</v>
      </c>
      <c r="E26" s="178">
        <v>917081</v>
      </c>
      <c r="F26" s="30" t="s">
        <v>93</v>
      </c>
      <c r="G26" s="36" t="s">
        <v>102</v>
      </c>
      <c r="H26" s="30">
        <v>140</v>
      </c>
      <c r="I26" s="30"/>
      <c r="J26" s="146">
        <v>5606</v>
      </c>
      <c r="K26" s="146">
        <v>1119</v>
      </c>
      <c r="L26" s="127">
        <v>0.6</v>
      </c>
      <c r="M26" s="148">
        <f t="shared" si="1"/>
        <v>3.3636</v>
      </c>
    </row>
    <row r="27" spans="1:13" ht="21.75">
      <c r="A27" s="8" t="s">
        <v>83</v>
      </c>
      <c r="B27" s="36" t="s">
        <v>504</v>
      </c>
      <c r="C27" s="36" t="s">
        <v>505</v>
      </c>
      <c r="D27" s="109">
        <v>476036</v>
      </c>
      <c r="E27" s="36">
        <v>929487</v>
      </c>
      <c r="F27" s="30" t="s">
        <v>93</v>
      </c>
      <c r="G27" s="36" t="s">
        <v>506</v>
      </c>
      <c r="H27" s="30">
        <v>110</v>
      </c>
      <c r="I27" s="30"/>
      <c r="J27" s="146">
        <v>6073</v>
      </c>
      <c r="K27" s="146">
        <v>1724</v>
      </c>
      <c r="L27" s="127">
        <v>0.6</v>
      </c>
      <c r="M27" s="148">
        <f t="shared" si="1"/>
        <v>3.6437999999999997</v>
      </c>
    </row>
    <row r="28" spans="1:13" s="14" customFormat="1" ht="21.75">
      <c r="A28" s="15"/>
      <c r="B28" s="32" t="s">
        <v>507</v>
      </c>
      <c r="C28" s="36"/>
      <c r="D28" s="109"/>
      <c r="E28" s="36"/>
      <c r="F28" s="32"/>
      <c r="G28" s="18"/>
      <c r="H28" s="32"/>
      <c r="I28" s="32"/>
      <c r="J28" s="124">
        <f>SUM(J30:J33)</f>
        <v>29805</v>
      </c>
      <c r="K28" s="124">
        <f>SUM(K30:K33)</f>
        <v>7820</v>
      </c>
      <c r="L28" s="149"/>
      <c r="M28" s="150">
        <f>SUM(M29:M33)</f>
        <v>23.883</v>
      </c>
    </row>
    <row r="29" spans="1:13" ht="21.75">
      <c r="A29" s="8" t="s">
        <v>83</v>
      </c>
      <c r="B29" s="109" t="s">
        <v>507</v>
      </c>
      <c r="C29" s="109" t="s">
        <v>508</v>
      </c>
      <c r="D29" s="109"/>
      <c r="E29" s="109"/>
      <c r="F29" s="30"/>
      <c r="G29" s="151" t="s">
        <v>509</v>
      </c>
      <c r="H29" s="30">
        <v>12.5</v>
      </c>
      <c r="I29" s="30"/>
      <c r="J29" s="146">
        <v>5139</v>
      </c>
      <c r="K29" s="146">
        <v>1420</v>
      </c>
      <c r="L29" s="127">
        <f>M29*1000/J29</f>
        <v>1.1675423234092235</v>
      </c>
      <c r="M29" s="148">
        <v>6</v>
      </c>
    </row>
    <row r="30" spans="1:13" ht="21.75">
      <c r="A30" s="8" t="s">
        <v>83</v>
      </c>
      <c r="B30" s="36" t="s">
        <v>510</v>
      </c>
      <c r="C30" s="36" t="s">
        <v>511</v>
      </c>
      <c r="D30" s="109">
        <v>479268</v>
      </c>
      <c r="E30" s="36">
        <v>945813</v>
      </c>
      <c r="F30" s="30" t="s">
        <v>93</v>
      </c>
      <c r="G30" s="36" t="s">
        <v>141</v>
      </c>
      <c r="H30" s="30">
        <v>116</v>
      </c>
      <c r="I30" s="30"/>
      <c r="J30" s="146">
        <v>6068</v>
      </c>
      <c r="K30" s="146">
        <v>1658</v>
      </c>
      <c r="L30" s="127">
        <v>0.6</v>
      </c>
      <c r="M30" s="148">
        <f>L30*J30/1000</f>
        <v>3.6407999999999996</v>
      </c>
    </row>
    <row r="31" spans="1:13" ht="21.75">
      <c r="A31" s="8" t="s">
        <v>83</v>
      </c>
      <c r="B31" s="36" t="s">
        <v>512</v>
      </c>
      <c r="C31" s="36" t="s">
        <v>513</v>
      </c>
      <c r="D31" s="109">
        <v>471088</v>
      </c>
      <c r="E31" s="36">
        <v>944721</v>
      </c>
      <c r="F31" s="30" t="s">
        <v>93</v>
      </c>
      <c r="G31" s="36" t="s">
        <v>94</v>
      </c>
      <c r="H31" s="30">
        <v>197.26</v>
      </c>
      <c r="I31" s="30"/>
      <c r="J31" s="146">
        <v>6927</v>
      </c>
      <c r="K31" s="146">
        <v>1794</v>
      </c>
      <c r="L31" s="127">
        <v>0.6</v>
      </c>
      <c r="M31" s="148">
        <f>L31*J31/1000</f>
        <v>4.1562</v>
      </c>
    </row>
    <row r="32" spans="1:13" ht="21.75">
      <c r="A32" s="8" t="s">
        <v>83</v>
      </c>
      <c r="B32" s="36" t="s">
        <v>514</v>
      </c>
      <c r="C32" s="36" t="s">
        <v>515</v>
      </c>
      <c r="D32" s="247">
        <v>480573</v>
      </c>
      <c r="E32" s="178">
        <v>931721</v>
      </c>
      <c r="F32" s="30" t="s">
        <v>93</v>
      </c>
      <c r="G32" s="36" t="s">
        <v>151</v>
      </c>
      <c r="H32" s="30">
        <v>61.32</v>
      </c>
      <c r="I32" s="30"/>
      <c r="J32" s="146">
        <v>5443</v>
      </c>
      <c r="K32" s="146">
        <v>1496</v>
      </c>
      <c r="L32" s="127">
        <v>0.6</v>
      </c>
      <c r="M32" s="148">
        <f>L32*J32/1000</f>
        <v>3.2657999999999996</v>
      </c>
    </row>
    <row r="33" spans="1:13" ht="21.75">
      <c r="A33" s="8" t="s">
        <v>83</v>
      </c>
      <c r="B33" s="109" t="s">
        <v>507</v>
      </c>
      <c r="C33" s="36" t="s">
        <v>516</v>
      </c>
      <c r="D33" s="109">
        <v>482228</v>
      </c>
      <c r="E33" s="36">
        <v>939746</v>
      </c>
      <c r="F33" s="30" t="s">
        <v>93</v>
      </c>
      <c r="G33" s="36" t="s">
        <v>102</v>
      </c>
      <c r="H33" s="30">
        <v>203.49</v>
      </c>
      <c r="I33" s="30"/>
      <c r="J33" s="146">
        <v>11367</v>
      </c>
      <c r="K33" s="146">
        <v>2872</v>
      </c>
      <c r="L33" s="127">
        <v>0.6</v>
      </c>
      <c r="M33" s="148">
        <f>L33*J33/1000</f>
        <v>6.8202</v>
      </c>
    </row>
    <row r="34" spans="1:13" s="14" customFormat="1" ht="21.75">
      <c r="A34" s="15"/>
      <c r="B34" s="32" t="s">
        <v>517</v>
      </c>
      <c r="C34" s="36"/>
      <c r="D34" s="109"/>
      <c r="E34" s="36"/>
      <c r="F34" s="32"/>
      <c r="G34" s="18"/>
      <c r="H34" s="32"/>
      <c r="I34" s="32"/>
      <c r="J34" s="124">
        <f>SUM(J35:J43)</f>
        <v>65375</v>
      </c>
      <c r="K34" s="124">
        <f>SUM(K35:K43)</f>
        <v>16937</v>
      </c>
      <c r="L34" s="149"/>
      <c r="M34" s="150">
        <f>SUM(M35:M43)</f>
        <v>46.86019999999999</v>
      </c>
    </row>
    <row r="35" spans="1:13" ht="21.75">
      <c r="A35" s="8" t="s">
        <v>149</v>
      </c>
      <c r="B35" s="109" t="s">
        <v>518</v>
      </c>
      <c r="C35" s="109" t="s">
        <v>519</v>
      </c>
      <c r="D35" s="247">
        <v>515588</v>
      </c>
      <c r="E35" s="178">
        <v>877141</v>
      </c>
      <c r="F35" s="30"/>
      <c r="G35" s="151" t="s">
        <v>520</v>
      </c>
      <c r="H35" s="30">
        <v>2.7</v>
      </c>
      <c r="I35" s="30"/>
      <c r="J35" s="146">
        <v>3081</v>
      </c>
      <c r="K35" s="146">
        <v>1082</v>
      </c>
      <c r="L35" s="127">
        <f>M35*1000/J35</f>
        <v>2.596559558584875</v>
      </c>
      <c r="M35" s="148">
        <v>8</v>
      </c>
    </row>
    <row r="36" spans="1:13" ht="21.75">
      <c r="A36" s="8" t="s">
        <v>149</v>
      </c>
      <c r="B36" s="109" t="s">
        <v>521</v>
      </c>
      <c r="C36" s="109" t="s">
        <v>522</v>
      </c>
      <c r="D36" s="247">
        <v>523622</v>
      </c>
      <c r="E36" s="178">
        <v>861553</v>
      </c>
      <c r="F36" s="30"/>
      <c r="G36" s="151" t="s">
        <v>523</v>
      </c>
      <c r="H36" s="30">
        <v>7.65</v>
      </c>
      <c r="I36" s="30"/>
      <c r="J36" s="146">
        <v>2527</v>
      </c>
      <c r="K36" s="146">
        <v>773</v>
      </c>
      <c r="L36" s="127">
        <f>M36*1000/J36</f>
        <v>1.187178472497032</v>
      </c>
      <c r="M36" s="148">
        <v>3</v>
      </c>
    </row>
    <row r="37" spans="1:13" ht="21.75">
      <c r="A37" s="8" t="s">
        <v>149</v>
      </c>
      <c r="B37" s="36" t="s">
        <v>518</v>
      </c>
      <c r="C37" s="36" t="s">
        <v>524</v>
      </c>
      <c r="D37" s="109">
        <v>516801</v>
      </c>
      <c r="E37" s="36">
        <v>878179</v>
      </c>
      <c r="F37" s="30" t="s">
        <v>93</v>
      </c>
      <c r="G37" s="109" t="s">
        <v>151</v>
      </c>
      <c r="H37" s="30">
        <v>106.9</v>
      </c>
      <c r="I37" s="30"/>
      <c r="J37" s="146">
        <v>7753</v>
      </c>
      <c r="K37" s="146">
        <v>2151</v>
      </c>
      <c r="L37" s="127">
        <v>0.6</v>
      </c>
      <c r="M37" s="148">
        <f aca="true" t="shared" si="2" ref="M37:M43">L37*J37/1000</f>
        <v>4.651800000000001</v>
      </c>
    </row>
    <row r="38" spans="1:13" ht="21.75">
      <c r="A38" s="8" t="s">
        <v>149</v>
      </c>
      <c r="B38" s="36" t="s">
        <v>525</v>
      </c>
      <c r="C38" s="36" t="s">
        <v>526</v>
      </c>
      <c r="D38" s="244">
        <v>516092</v>
      </c>
      <c r="E38" s="178">
        <v>876751</v>
      </c>
      <c r="F38" s="30" t="s">
        <v>93</v>
      </c>
      <c r="G38" s="109" t="s">
        <v>141</v>
      </c>
      <c r="H38" s="30">
        <v>176.34</v>
      </c>
      <c r="I38" s="30"/>
      <c r="J38" s="146">
        <v>5306</v>
      </c>
      <c r="K38" s="146">
        <v>1468</v>
      </c>
      <c r="L38" s="127">
        <v>0.6</v>
      </c>
      <c r="M38" s="148">
        <f t="shared" si="2"/>
        <v>3.1835999999999998</v>
      </c>
    </row>
    <row r="39" spans="1:13" ht="21.75">
      <c r="A39" s="8" t="s">
        <v>149</v>
      </c>
      <c r="B39" s="36" t="s">
        <v>521</v>
      </c>
      <c r="C39" s="36" t="s">
        <v>527</v>
      </c>
      <c r="D39" s="244">
        <v>522463</v>
      </c>
      <c r="E39" s="178">
        <v>862421</v>
      </c>
      <c r="F39" s="30" t="s">
        <v>93</v>
      </c>
      <c r="G39" s="109" t="s">
        <v>141</v>
      </c>
      <c r="H39" s="30">
        <v>183.31</v>
      </c>
      <c r="I39" s="30"/>
      <c r="J39" s="146">
        <v>14605</v>
      </c>
      <c r="K39" s="146">
        <v>3346</v>
      </c>
      <c r="L39" s="127">
        <v>0.6</v>
      </c>
      <c r="M39" s="148">
        <f t="shared" si="2"/>
        <v>8.763</v>
      </c>
    </row>
    <row r="40" spans="1:13" ht="21.75">
      <c r="A40" s="8" t="s">
        <v>149</v>
      </c>
      <c r="B40" s="36" t="s">
        <v>528</v>
      </c>
      <c r="C40" s="36" t="s">
        <v>529</v>
      </c>
      <c r="D40" s="109"/>
      <c r="E40" s="36"/>
      <c r="F40" s="30" t="s">
        <v>93</v>
      </c>
      <c r="G40" s="46" t="s">
        <v>151</v>
      </c>
      <c r="H40" s="30">
        <v>166.29</v>
      </c>
      <c r="I40" s="30"/>
      <c r="J40" s="146">
        <v>9503</v>
      </c>
      <c r="K40" s="146">
        <v>2416</v>
      </c>
      <c r="L40" s="127">
        <v>0.6</v>
      </c>
      <c r="M40" s="148">
        <f t="shared" si="2"/>
        <v>5.7018</v>
      </c>
    </row>
    <row r="41" spans="1:13" ht="21.75">
      <c r="A41" s="8" t="s">
        <v>149</v>
      </c>
      <c r="B41" s="36" t="s">
        <v>530</v>
      </c>
      <c r="C41" s="36" t="s">
        <v>531</v>
      </c>
      <c r="D41" s="109">
        <v>526046</v>
      </c>
      <c r="E41" s="36">
        <v>889297</v>
      </c>
      <c r="F41" s="30" t="s">
        <v>93</v>
      </c>
      <c r="G41" s="36" t="s">
        <v>151</v>
      </c>
      <c r="H41" s="30">
        <v>158</v>
      </c>
      <c r="I41" s="30"/>
      <c r="J41" s="146">
        <v>9280</v>
      </c>
      <c r="K41" s="146">
        <v>2402</v>
      </c>
      <c r="L41" s="127">
        <v>0.6</v>
      </c>
      <c r="M41" s="148">
        <f t="shared" si="2"/>
        <v>5.568</v>
      </c>
    </row>
    <row r="42" spans="1:13" ht="21.75">
      <c r="A42" s="8" t="s">
        <v>149</v>
      </c>
      <c r="B42" s="36" t="s">
        <v>532</v>
      </c>
      <c r="C42" s="36" t="s">
        <v>533</v>
      </c>
      <c r="D42" s="247">
        <v>515520</v>
      </c>
      <c r="E42" s="178">
        <v>890493</v>
      </c>
      <c r="F42" s="30" t="s">
        <v>93</v>
      </c>
      <c r="G42" s="36" t="s">
        <v>102</v>
      </c>
      <c r="H42" s="30">
        <v>174</v>
      </c>
      <c r="I42" s="30"/>
      <c r="J42" s="146">
        <v>5297</v>
      </c>
      <c r="K42" s="146">
        <v>1438</v>
      </c>
      <c r="L42" s="127">
        <v>0.6</v>
      </c>
      <c r="M42" s="148">
        <f t="shared" si="2"/>
        <v>3.1782</v>
      </c>
    </row>
    <row r="43" spans="1:13" ht="21.75">
      <c r="A43" s="8" t="s">
        <v>149</v>
      </c>
      <c r="B43" s="36" t="s">
        <v>534</v>
      </c>
      <c r="C43" s="36" t="s">
        <v>535</v>
      </c>
      <c r="D43" s="247">
        <v>513775</v>
      </c>
      <c r="E43" s="178">
        <v>873173</v>
      </c>
      <c r="F43" s="30" t="s">
        <v>93</v>
      </c>
      <c r="G43" s="36" t="s">
        <v>536</v>
      </c>
      <c r="H43" s="30">
        <v>109.73</v>
      </c>
      <c r="I43" s="30"/>
      <c r="J43" s="146">
        <v>8023</v>
      </c>
      <c r="K43" s="146">
        <v>1861</v>
      </c>
      <c r="L43" s="127">
        <v>0.6</v>
      </c>
      <c r="M43" s="148">
        <f t="shared" si="2"/>
        <v>4.8138000000000005</v>
      </c>
    </row>
    <row r="44" spans="1:13" ht="21.75">
      <c r="A44" s="8"/>
      <c r="B44" s="36"/>
      <c r="C44" s="36"/>
      <c r="D44" s="109"/>
      <c r="E44" s="36"/>
      <c r="F44" s="30"/>
      <c r="G44" s="36"/>
      <c r="H44" s="30"/>
      <c r="I44" s="30"/>
      <c r="J44" s="146"/>
      <c r="K44" s="146"/>
      <c r="L44" s="127"/>
      <c r="M44" s="148"/>
    </row>
    <row r="45" spans="1:13" s="14" customFormat="1" ht="21.75">
      <c r="A45" s="15"/>
      <c r="B45" s="32" t="s">
        <v>537</v>
      </c>
      <c r="C45" s="36"/>
      <c r="D45" s="109"/>
      <c r="E45" s="36"/>
      <c r="F45" s="32"/>
      <c r="G45" s="18"/>
      <c r="H45" s="32"/>
      <c r="I45" s="32"/>
      <c r="J45" s="124">
        <f>SUM(J47:J51)</f>
        <v>26349</v>
      </c>
      <c r="K45" s="124">
        <f>SUM(K47:K51)</f>
        <v>6666</v>
      </c>
      <c r="L45" s="149"/>
      <c r="M45" s="150">
        <f>SUM(M46:M51)</f>
        <v>18.809400000000004</v>
      </c>
    </row>
    <row r="46" spans="1:13" ht="21.75">
      <c r="A46" s="8" t="s">
        <v>149</v>
      </c>
      <c r="B46" s="109" t="s">
        <v>538</v>
      </c>
      <c r="C46" s="109" t="s">
        <v>539</v>
      </c>
      <c r="D46" s="247">
        <v>510475</v>
      </c>
      <c r="E46" s="178">
        <v>831698</v>
      </c>
      <c r="F46" s="30"/>
      <c r="G46" s="151" t="s">
        <v>540</v>
      </c>
      <c r="H46" s="30">
        <v>0.81</v>
      </c>
      <c r="I46" s="30"/>
      <c r="J46" s="146">
        <v>673</v>
      </c>
      <c r="K46" s="146">
        <v>274</v>
      </c>
      <c r="L46" s="127">
        <f>M46*1000/J46</f>
        <v>4.457652303120357</v>
      </c>
      <c r="M46" s="148">
        <v>3</v>
      </c>
    </row>
    <row r="47" spans="1:13" ht="21.75">
      <c r="A47" s="8" t="s">
        <v>149</v>
      </c>
      <c r="B47" s="36" t="s">
        <v>541</v>
      </c>
      <c r="C47" s="36" t="s">
        <v>542</v>
      </c>
      <c r="D47" s="238">
        <v>510049</v>
      </c>
      <c r="E47" s="36">
        <v>854363</v>
      </c>
      <c r="F47" s="30" t="s">
        <v>93</v>
      </c>
      <c r="G47" s="36" t="s">
        <v>141</v>
      </c>
      <c r="H47" s="30">
        <v>100.01</v>
      </c>
      <c r="I47" s="30"/>
      <c r="J47" s="146">
        <v>7005</v>
      </c>
      <c r="K47" s="146">
        <v>1531</v>
      </c>
      <c r="L47" s="127">
        <v>0.6</v>
      </c>
      <c r="M47" s="148">
        <f>L47*J47/1000</f>
        <v>4.203</v>
      </c>
    </row>
    <row r="48" spans="1:13" ht="21.75">
      <c r="A48" s="8" t="s">
        <v>149</v>
      </c>
      <c r="B48" s="36" t="s">
        <v>543</v>
      </c>
      <c r="C48" s="36" t="s">
        <v>544</v>
      </c>
      <c r="D48" s="247">
        <v>507198</v>
      </c>
      <c r="E48" s="178">
        <v>847641</v>
      </c>
      <c r="F48" s="30" t="s">
        <v>93</v>
      </c>
      <c r="G48" s="109" t="s">
        <v>94</v>
      </c>
      <c r="H48" s="30">
        <v>90.41</v>
      </c>
      <c r="I48" s="30"/>
      <c r="J48" s="146">
        <v>4721</v>
      </c>
      <c r="K48" s="146">
        <v>1027</v>
      </c>
      <c r="L48" s="127">
        <v>0.6</v>
      </c>
      <c r="M48" s="148">
        <f>L48*J48/1000</f>
        <v>2.8326</v>
      </c>
    </row>
    <row r="49" spans="1:13" ht="21.75">
      <c r="A49" s="8" t="s">
        <v>149</v>
      </c>
      <c r="B49" s="36" t="s">
        <v>538</v>
      </c>
      <c r="C49" s="36" t="s">
        <v>545</v>
      </c>
      <c r="D49" s="109">
        <v>505055</v>
      </c>
      <c r="E49" s="36">
        <v>834089</v>
      </c>
      <c r="F49" s="30" t="s">
        <v>93</v>
      </c>
      <c r="G49" s="36" t="s">
        <v>99</v>
      </c>
      <c r="H49" s="30">
        <v>60.39</v>
      </c>
      <c r="I49" s="30"/>
      <c r="J49" s="146">
        <v>5343</v>
      </c>
      <c r="K49" s="146">
        <v>1256</v>
      </c>
      <c r="L49" s="127">
        <v>0.6</v>
      </c>
      <c r="M49" s="148">
        <f>L49*J49/1000</f>
        <v>3.2057999999999995</v>
      </c>
    </row>
    <row r="50" spans="1:13" ht="21.75">
      <c r="A50" s="8" t="s">
        <v>149</v>
      </c>
      <c r="B50" s="36" t="s">
        <v>546</v>
      </c>
      <c r="C50" s="36" t="s">
        <v>547</v>
      </c>
      <c r="D50" s="109">
        <v>508808</v>
      </c>
      <c r="E50" s="36">
        <v>861806</v>
      </c>
      <c r="F50" s="30" t="s">
        <v>93</v>
      </c>
      <c r="G50" s="36" t="s">
        <v>151</v>
      </c>
      <c r="H50" s="30">
        <v>52.63</v>
      </c>
      <c r="I50" s="30"/>
      <c r="J50" s="146">
        <v>5221</v>
      </c>
      <c r="K50" s="146">
        <v>1051</v>
      </c>
      <c r="L50" s="127">
        <v>0.6</v>
      </c>
      <c r="M50" s="148">
        <f>L50*J50/1000</f>
        <v>3.1326</v>
      </c>
    </row>
    <row r="51" spans="1:13" ht="21.75">
      <c r="A51" s="8" t="s">
        <v>149</v>
      </c>
      <c r="B51" s="36" t="s">
        <v>548</v>
      </c>
      <c r="C51" s="36" t="s">
        <v>549</v>
      </c>
      <c r="D51" s="109">
        <v>503749</v>
      </c>
      <c r="E51" s="36">
        <v>839091</v>
      </c>
      <c r="F51" s="30" t="s">
        <v>93</v>
      </c>
      <c r="G51" s="36" t="s">
        <v>151</v>
      </c>
      <c r="H51" s="30">
        <v>38.13</v>
      </c>
      <c r="I51" s="30"/>
      <c r="J51" s="146">
        <v>4059</v>
      </c>
      <c r="K51" s="146">
        <v>1801</v>
      </c>
      <c r="L51" s="127">
        <v>0.6</v>
      </c>
      <c r="M51" s="148">
        <f>L51*J51/1000</f>
        <v>2.4354</v>
      </c>
    </row>
    <row r="52" spans="1:13" s="14" customFormat="1" ht="21.75">
      <c r="A52" s="15"/>
      <c r="B52" s="32" t="s">
        <v>550</v>
      </c>
      <c r="C52" s="36"/>
      <c r="D52" s="109"/>
      <c r="E52" s="36"/>
      <c r="F52" s="32"/>
      <c r="G52" s="18"/>
      <c r="H52" s="32"/>
      <c r="I52" s="32"/>
      <c r="J52" s="124">
        <f>SUM(J54:J57)</f>
        <v>16234</v>
      </c>
      <c r="K52" s="124">
        <f>SUM(K54:K57)</f>
        <v>4509</v>
      </c>
      <c r="L52" s="149"/>
      <c r="M52" s="150">
        <f>SUM(M53:M57)</f>
        <v>24.740399999999998</v>
      </c>
    </row>
    <row r="53" spans="1:13" ht="21.75">
      <c r="A53" s="8" t="s">
        <v>149</v>
      </c>
      <c r="B53" s="109" t="s">
        <v>550</v>
      </c>
      <c r="C53" s="109" t="s">
        <v>551</v>
      </c>
      <c r="D53" s="247">
        <v>504369</v>
      </c>
      <c r="E53" s="178">
        <v>893768</v>
      </c>
      <c r="F53" s="30"/>
      <c r="G53" s="151" t="s">
        <v>552</v>
      </c>
      <c r="H53" s="30">
        <v>8.11</v>
      </c>
      <c r="I53" s="30"/>
      <c r="J53" s="146">
        <v>3308</v>
      </c>
      <c r="K53" s="146">
        <v>1197</v>
      </c>
      <c r="L53" s="127">
        <f>M53*1000/J53</f>
        <v>4.534461910519951</v>
      </c>
      <c r="M53" s="148">
        <v>15</v>
      </c>
    </row>
    <row r="54" spans="1:13" ht="21.75">
      <c r="A54" s="8" t="s">
        <v>149</v>
      </c>
      <c r="B54" s="36" t="s">
        <v>553</v>
      </c>
      <c r="C54" s="36" t="s">
        <v>554</v>
      </c>
      <c r="D54" s="247">
        <v>531159</v>
      </c>
      <c r="E54" s="178">
        <v>889374</v>
      </c>
      <c r="F54" s="30" t="s">
        <v>93</v>
      </c>
      <c r="G54" s="36" t="s">
        <v>151</v>
      </c>
      <c r="H54" s="30">
        <v>87</v>
      </c>
      <c r="I54" s="30"/>
      <c r="J54" s="146">
        <v>3057</v>
      </c>
      <c r="K54" s="146">
        <v>1031</v>
      </c>
      <c r="L54" s="127">
        <v>0.6</v>
      </c>
      <c r="M54" s="148">
        <f>L54*J54/1000</f>
        <v>1.8342</v>
      </c>
    </row>
    <row r="55" spans="1:13" ht="21.75">
      <c r="A55" s="8" t="s">
        <v>149</v>
      </c>
      <c r="B55" s="36" t="s">
        <v>555</v>
      </c>
      <c r="C55" s="36" t="s">
        <v>556</v>
      </c>
      <c r="D55" s="247">
        <v>532219</v>
      </c>
      <c r="E55" s="178">
        <v>891539</v>
      </c>
      <c r="F55" s="30" t="s">
        <v>93</v>
      </c>
      <c r="G55" s="36" t="s">
        <v>536</v>
      </c>
      <c r="H55" s="30">
        <v>72</v>
      </c>
      <c r="I55" s="30"/>
      <c r="J55" s="146">
        <v>5039</v>
      </c>
      <c r="K55" s="146">
        <v>1323</v>
      </c>
      <c r="L55" s="127">
        <v>0.6</v>
      </c>
      <c r="M55" s="148">
        <f>L55*J55/1000</f>
        <v>3.0234</v>
      </c>
    </row>
    <row r="56" spans="1:13" ht="21.75">
      <c r="A56" s="8" t="s">
        <v>149</v>
      </c>
      <c r="B56" s="36" t="s">
        <v>557</v>
      </c>
      <c r="C56" s="36" t="s">
        <v>558</v>
      </c>
      <c r="D56" s="46">
        <v>530254</v>
      </c>
      <c r="E56" s="46">
        <v>891156</v>
      </c>
      <c r="F56" s="30" t="s">
        <v>93</v>
      </c>
      <c r="G56" s="36" t="s">
        <v>559</v>
      </c>
      <c r="H56" s="30">
        <v>83.3</v>
      </c>
      <c r="I56" s="30"/>
      <c r="J56" s="146">
        <v>3931</v>
      </c>
      <c r="K56" s="146">
        <v>1036</v>
      </c>
      <c r="L56" s="127">
        <v>0.6</v>
      </c>
      <c r="M56" s="148">
        <f>L56*J56/1000</f>
        <v>2.3586</v>
      </c>
    </row>
    <row r="57" spans="1:13" ht="21.75">
      <c r="A57" s="8" t="s">
        <v>149</v>
      </c>
      <c r="B57" s="36" t="s">
        <v>550</v>
      </c>
      <c r="C57" s="36" t="s">
        <v>560</v>
      </c>
      <c r="D57" s="247">
        <v>531543</v>
      </c>
      <c r="E57" s="178">
        <v>892275</v>
      </c>
      <c r="F57" s="30" t="s">
        <v>93</v>
      </c>
      <c r="G57" s="36" t="s">
        <v>138</v>
      </c>
      <c r="H57" s="30">
        <v>79</v>
      </c>
      <c r="I57" s="30"/>
      <c r="J57" s="146">
        <v>4207</v>
      </c>
      <c r="K57" s="146">
        <v>1119</v>
      </c>
      <c r="L57" s="127">
        <v>0.6</v>
      </c>
      <c r="M57" s="148">
        <f>L57*J57/1000</f>
        <v>2.5242</v>
      </c>
    </row>
    <row r="58" spans="1:13" s="14" customFormat="1" ht="21.75">
      <c r="A58" s="15"/>
      <c r="B58" s="32" t="s">
        <v>561</v>
      </c>
      <c r="C58" s="36"/>
      <c r="D58" s="248"/>
      <c r="F58" s="32"/>
      <c r="G58" s="18" t="s">
        <v>562</v>
      </c>
      <c r="H58" s="32"/>
      <c r="I58" s="32"/>
      <c r="J58" s="124">
        <f>SUM(J60:J67)</f>
        <v>49894</v>
      </c>
      <c r="K58" s="124">
        <f>SUM(K60:K67)</f>
        <v>12438</v>
      </c>
      <c r="L58" s="149"/>
      <c r="M58" s="150">
        <f>SUM(M59:M67)</f>
        <v>42.199999999999996</v>
      </c>
    </row>
    <row r="59" spans="1:13" ht="21.75">
      <c r="A59" s="8" t="s">
        <v>83</v>
      </c>
      <c r="B59" s="109" t="s">
        <v>561</v>
      </c>
      <c r="C59" s="109" t="s">
        <v>563</v>
      </c>
      <c r="D59" s="247"/>
      <c r="E59" s="178"/>
      <c r="F59" s="30"/>
      <c r="G59" s="151" t="s">
        <v>564</v>
      </c>
      <c r="H59" s="30">
        <v>3.535</v>
      </c>
      <c r="I59" s="30"/>
      <c r="J59" s="146">
        <v>4117</v>
      </c>
      <c r="K59" s="146">
        <v>1990</v>
      </c>
      <c r="L59" s="127">
        <f>M59*1000/J59</f>
        <v>3.643429681807141</v>
      </c>
      <c r="M59" s="148">
        <v>15</v>
      </c>
    </row>
    <row r="60" spans="1:13" ht="21.75">
      <c r="A60" s="8" t="s">
        <v>83</v>
      </c>
      <c r="B60" s="36" t="s">
        <v>565</v>
      </c>
      <c r="C60" s="36" t="s">
        <v>566</v>
      </c>
      <c r="D60" s="247">
        <v>497610</v>
      </c>
      <c r="E60" s="178">
        <v>895021</v>
      </c>
      <c r="F60" s="30" t="s">
        <v>93</v>
      </c>
      <c r="G60" s="36" t="s">
        <v>567</v>
      </c>
      <c r="H60" s="30">
        <v>67.4</v>
      </c>
      <c r="I60" s="30"/>
      <c r="J60" s="146">
        <v>4564</v>
      </c>
      <c r="K60" s="146">
        <v>816</v>
      </c>
      <c r="L60" s="127">
        <v>0.6</v>
      </c>
      <c r="M60" s="148">
        <f aca="true" t="shared" si="3" ref="M60:M67">L60*J60/1000</f>
        <v>2.7384</v>
      </c>
    </row>
    <row r="61" spans="1:13" ht="21.75">
      <c r="A61" s="8" t="s">
        <v>83</v>
      </c>
      <c r="B61" s="36" t="s">
        <v>568</v>
      </c>
      <c r="C61" s="36" t="s">
        <v>569</v>
      </c>
      <c r="D61" s="109">
        <v>501474</v>
      </c>
      <c r="E61" s="36">
        <v>884885</v>
      </c>
      <c r="F61" s="30" t="s">
        <v>93</v>
      </c>
      <c r="G61" s="36" t="s">
        <v>570</v>
      </c>
      <c r="H61" s="30">
        <v>81</v>
      </c>
      <c r="I61" s="30"/>
      <c r="J61" s="146">
        <v>7894</v>
      </c>
      <c r="K61" s="146">
        <v>2504</v>
      </c>
      <c r="L61" s="127">
        <v>0.6</v>
      </c>
      <c r="M61" s="148">
        <v>2</v>
      </c>
    </row>
    <row r="62" spans="1:13" ht="21.75">
      <c r="A62" s="8" t="s">
        <v>83</v>
      </c>
      <c r="B62" s="36" t="s">
        <v>571</v>
      </c>
      <c r="C62" s="36" t="s">
        <v>572</v>
      </c>
      <c r="D62" s="109">
        <v>499590</v>
      </c>
      <c r="E62" s="36">
        <v>887202</v>
      </c>
      <c r="F62" s="30" t="s">
        <v>93</v>
      </c>
      <c r="G62" s="36" t="s">
        <v>573</v>
      </c>
      <c r="H62" s="30">
        <v>17.9</v>
      </c>
      <c r="I62" s="30"/>
      <c r="J62" s="146">
        <v>4926</v>
      </c>
      <c r="K62" s="146">
        <v>1019</v>
      </c>
      <c r="L62" s="127">
        <v>0.6</v>
      </c>
      <c r="M62" s="148">
        <f t="shared" si="3"/>
        <v>2.9556</v>
      </c>
    </row>
    <row r="63" spans="1:13" ht="21.75">
      <c r="A63" s="8" t="s">
        <v>83</v>
      </c>
      <c r="B63" s="36" t="s">
        <v>251</v>
      </c>
      <c r="C63" s="36" t="s">
        <v>252</v>
      </c>
      <c r="D63" s="109"/>
      <c r="E63" s="36"/>
      <c r="F63" s="30" t="s">
        <v>93</v>
      </c>
      <c r="G63" s="36" t="s">
        <v>574</v>
      </c>
      <c r="H63" s="30">
        <v>63</v>
      </c>
      <c r="I63" s="30"/>
      <c r="J63" s="146">
        <v>5826</v>
      </c>
      <c r="K63" s="146">
        <v>1452</v>
      </c>
      <c r="L63" s="127">
        <v>0.6</v>
      </c>
      <c r="M63" s="148">
        <f t="shared" si="3"/>
        <v>3.4956</v>
      </c>
    </row>
    <row r="64" spans="1:13" ht="21.75">
      <c r="A64" s="8" t="s">
        <v>83</v>
      </c>
      <c r="B64" s="36" t="s">
        <v>575</v>
      </c>
      <c r="C64" s="36" t="s">
        <v>576</v>
      </c>
      <c r="D64" s="247">
        <v>497610</v>
      </c>
      <c r="E64" s="178">
        <v>895021</v>
      </c>
      <c r="F64" s="30" t="s">
        <v>93</v>
      </c>
      <c r="G64" s="36" t="s">
        <v>577</v>
      </c>
      <c r="H64" s="30">
        <v>26</v>
      </c>
      <c r="I64" s="30"/>
      <c r="J64" s="146">
        <v>5313</v>
      </c>
      <c r="K64" s="146">
        <v>1051</v>
      </c>
      <c r="L64" s="127">
        <v>0.6</v>
      </c>
      <c r="M64" s="148">
        <f t="shared" si="3"/>
        <v>3.1877999999999997</v>
      </c>
    </row>
    <row r="65" spans="1:13" ht="21.75">
      <c r="A65" s="8" t="s">
        <v>83</v>
      </c>
      <c r="B65" s="36" t="s">
        <v>578</v>
      </c>
      <c r="C65" s="36" t="s">
        <v>579</v>
      </c>
      <c r="D65" s="247">
        <v>497610</v>
      </c>
      <c r="E65" s="178">
        <v>895021</v>
      </c>
      <c r="F65" s="30" t="s">
        <v>93</v>
      </c>
      <c r="G65" s="36" t="s">
        <v>102</v>
      </c>
      <c r="H65" s="30">
        <v>54</v>
      </c>
      <c r="I65" s="30"/>
      <c r="J65" s="146">
        <v>7114</v>
      </c>
      <c r="K65" s="146">
        <v>1898</v>
      </c>
      <c r="L65" s="127">
        <v>0.6</v>
      </c>
      <c r="M65" s="148">
        <f t="shared" si="3"/>
        <v>4.2684</v>
      </c>
    </row>
    <row r="66" spans="1:13" ht="21.75">
      <c r="A66" s="8" t="s">
        <v>83</v>
      </c>
      <c r="B66" s="36" t="s">
        <v>580</v>
      </c>
      <c r="C66" s="36" t="s">
        <v>581</v>
      </c>
      <c r="D66" s="247">
        <v>497610</v>
      </c>
      <c r="E66" s="178">
        <v>895021</v>
      </c>
      <c r="F66" s="30" t="s">
        <v>93</v>
      </c>
      <c r="G66" s="36" t="s">
        <v>582</v>
      </c>
      <c r="H66" s="30">
        <v>89</v>
      </c>
      <c r="I66" s="30"/>
      <c r="J66" s="146">
        <v>6377</v>
      </c>
      <c r="K66" s="146">
        <v>1655</v>
      </c>
      <c r="L66" s="127">
        <v>0.6</v>
      </c>
      <c r="M66" s="148">
        <f t="shared" si="3"/>
        <v>3.8261999999999996</v>
      </c>
    </row>
    <row r="67" spans="1:13" ht="21.75">
      <c r="A67" s="8" t="s">
        <v>83</v>
      </c>
      <c r="B67" s="36" t="s">
        <v>561</v>
      </c>
      <c r="C67" s="36" t="s">
        <v>583</v>
      </c>
      <c r="D67" s="109"/>
      <c r="E67" s="36"/>
      <c r="F67" s="30" t="s">
        <v>93</v>
      </c>
      <c r="G67" s="36"/>
      <c r="H67" s="30">
        <v>23.56</v>
      </c>
      <c r="I67" s="30"/>
      <c r="J67" s="146">
        <v>7880</v>
      </c>
      <c r="K67" s="146">
        <v>2043</v>
      </c>
      <c r="L67" s="127">
        <v>0.6</v>
      </c>
      <c r="M67" s="148">
        <f t="shared" si="3"/>
        <v>4.728</v>
      </c>
    </row>
    <row r="68" spans="1:13" s="14" customFormat="1" ht="21.75">
      <c r="A68" s="15"/>
      <c r="B68" s="32" t="s">
        <v>584</v>
      </c>
      <c r="C68" s="36"/>
      <c r="D68" s="109"/>
      <c r="E68" s="36"/>
      <c r="F68" s="32"/>
      <c r="G68" s="18"/>
      <c r="H68" s="32"/>
      <c r="I68" s="32"/>
      <c r="J68" s="124">
        <f>SUM(J70:J75)</f>
        <v>41213</v>
      </c>
      <c r="K68" s="124">
        <f>SUM(K70:K75)</f>
        <v>10327</v>
      </c>
      <c r="L68" s="149"/>
      <c r="M68" s="150">
        <f>SUM(M69:M75)</f>
        <v>29.605999999999998</v>
      </c>
    </row>
    <row r="69" spans="1:13" ht="21.75">
      <c r="A69" s="8" t="s">
        <v>83</v>
      </c>
      <c r="B69" s="109" t="s">
        <v>584</v>
      </c>
      <c r="C69" s="109" t="s">
        <v>585</v>
      </c>
      <c r="D69" s="247">
        <v>507601</v>
      </c>
      <c r="E69" s="178">
        <v>913706</v>
      </c>
      <c r="F69" s="30"/>
      <c r="G69" s="151" t="s">
        <v>586</v>
      </c>
      <c r="H69" s="30">
        <v>12.92</v>
      </c>
      <c r="I69" s="30"/>
      <c r="J69" s="146">
        <v>3683</v>
      </c>
      <c r="K69" s="146">
        <v>1366</v>
      </c>
      <c r="L69" s="127">
        <f>M69*1000/J69</f>
        <v>2.715177844148792</v>
      </c>
      <c r="M69" s="148">
        <v>10</v>
      </c>
    </row>
    <row r="70" spans="1:13" ht="21.75">
      <c r="A70" s="8" t="s">
        <v>83</v>
      </c>
      <c r="B70" s="36" t="s">
        <v>587</v>
      </c>
      <c r="C70" s="36" t="s">
        <v>588</v>
      </c>
      <c r="D70" s="247">
        <v>506199</v>
      </c>
      <c r="E70" s="178">
        <v>921854</v>
      </c>
      <c r="F70" s="30" t="s">
        <v>93</v>
      </c>
      <c r="G70" s="36" t="s">
        <v>589</v>
      </c>
      <c r="H70" s="30">
        <v>94</v>
      </c>
      <c r="I70" s="30"/>
      <c r="J70" s="146">
        <v>7372</v>
      </c>
      <c r="K70" s="146">
        <v>1979</v>
      </c>
      <c r="L70" s="127">
        <v>0.6</v>
      </c>
      <c r="M70" s="148">
        <v>3</v>
      </c>
    </row>
    <row r="71" spans="1:13" ht="21.75">
      <c r="A71" s="8" t="s">
        <v>83</v>
      </c>
      <c r="B71" s="36" t="s">
        <v>584</v>
      </c>
      <c r="C71" s="36" t="s">
        <v>590</v>
      </c>
      <c r="D71" s="247">
        <v>501871</v>
      </c>
      <c r="E71" s="178">
        <v>912978</v>
      </c>
      <c r="F71" s="30" t="s">
        <v>93</v>
      </c>
      <c r="G71" s="36"/>
      <c r="H71" s="30">
        <v>125.3</v>
      </c>
      <c r="I71" s="30"/>
      <c r="J71" s="146">
        <v>5918</v>
      </c>
      <c r="K71" s="146">
        <v>1504</v>
      </c>
      <c r="L71" s="127">
        <v>0.6</v>
      </c>
      <c r="M71" s="148">
        <f>L71*J71/1000</f>
        <v>3.5507999999999997</v>
      </c>
    </row>
    <row r="72" spans="1:13" ht="21.75">
      <c r="A72" s="8" t="s">
        <v>83</v>
      </c>
      <c r="B72" s="36" t="s">
        <v>591</v>
      </c>
      <c r="C72" s="36" t="s">
        <v>592</v>
      </c>
      <c r="D72" s="247">
        <v>510980</v>
      </c>
      <c r="E72" s="178">
        <v>913255</v>
      </c>
      <c r="F72" s="30" t="s">
        <v>93</v>
      </c>
      <c r="G72" s="36" t="s">
        <v>593</v>
      </c>
      <c r="H72" s="30">
        <v>130</v>
      </c>
      <c r="I72" s="30"/>
      <c r="J72" s="146">
        <v>4860</v>
      </c>
      <c r="K72" s="146">
        <v>1236</v>
      </c>
      <c r="L72" s="127">
        <v>0.6</v>
      </c>
      <c r="M72" s="148">
        <f>L72*J72/1000</f>
        <v>2.916</v>
      </c>
    </row>
    <row r="73" spans="1:13" ht="21.75">
      <c r="A73" s="8" t="s">
        <v>83</v>
      </c>
      <c r="B73" s="36" t="s">
        <v>594</v>
      </c>
      <c r="C73" s="36" t="s">
        <v>595</v>
      </c>
      <c r="D73" s="109">
        <v>508912</v>
      </c>
      <c r="E73" s="36">
        <v>912706</v>
      </c>
      <c r="F73" s="30" t="s">
        <v>93</v>
      </c>
      <c r="G73" s="36" t="s">
        <v>596</v>
      </c>
      <c r="H73" s="30">
        <v>90</v>
      </c>
      <c r="I73" s="30"/>
      <c r="J73" s="146">
        <v>7669</v>
      </c>
      <c r="K73" s="146">
        <v>1961</v>
      </c>
      <c r="L73" s="127">
        <v>0.6</v>
      </c>
      <c r="M73" s="148">
        <f>L73*J73/1000</f>
        <v>4.6014</v>
      </c>
    </row>
    <row r="74" spans="1:13" ht="21.75">
      <c r="A74" s="8" t="s">
        <v>83</v>
      </c>
      <c r="B74" s="36" t="s">
        <v>597</v>
      </c>
      <c r="C74" s="36" t="s">
        <v>598</v>
      </c>
      <c r="D74" s="109">
        <v>530255</v>
      </c>
      <c r="E74" s="36">
        <v>912196</v>
      </c>
      <c r="F74" s="30" t="s">
        <v>93</v>
      </c>
      <c r="G74" s="36" t="s">
        <v>599</v>
      </c>
      <c r="H74" s="30">
        <v>140</v>
      </c>
      <c r="I74" s="30"/>
      <c r="J74" s="146">
        <v>7563</v>
      </c>
      <c r="K74" s="146">
        <v>1788</v>
      </c>
      <c r="L74" s="127">
        <v>0.6</v>
      </c>
      <c r="M74" s="148">
        <f>L74*J74/1000</f>
        <v>4.5378</v>
      </c>
    </row>
    <row r="75" spans="1:13" ht="21.75">
      <c r="A75" s="8" t="s">
        <v>83</v>
      </c>
      <c r="B75" s="36" t="s">
        <v>600</v>
      </c>
      <c r="C75" s="36" t="s">
        <v>601</v>
      </c>
      <c r="D75" s="244">
        <v>499306</v>
      </c>
      <c r="E75" s="178">
        <v>923943</v>
      </c>
      <c r="F75" s="30" t="s">
        <v>93</v>
      </c>
      <c r="G75" s="36" t="s">
        <v>602</v>
      </c>
      <c r="H75" s="30">
        <v>150.2</v>
      </c>
      <c r="I75" s="30"/>
      <c r="J75" s="146">
        <v>7831</v>
      </c>
      <c r="K75" s="146">
        <v>1859</v>
      </c>
      <c r="L75" s="127">
        <v>0.6</v>
      </c>
      <c r="M75" s="148">
        <v>1</v>
      </c>
    </row>
    <row r="76" spans="1:13" s="136" customFormat="1" ht="31.5" customHeight="1">
      <c r="A76" s="132" t="s">
        <v>71</v>
      </c>
      <c r="B76" s="49" t="s">
        <v>182</v>
      </c>
      <c r="C76" s="45" t="s">
        <v>755</v>
      </c>
      <c r="D76" s="46"/>
      <c r="E76" s="45"/>
      <c r="J76" s="133"/>
      <c r="K76" s="133"/>
      <c r="L76" s="134"/>
      <c r="M76" s="135"/>
    </row>
    <row r="77" spans="1:13" s="49" customFormat="1" ht="21.75">
      <c r="A77" s="45"/>
      <c r="C77" s="45" t="s">
        <v>184</v>
      </c>
      <c r="D77" s="46"/>
      <c r="E77" s="45"/>
      <c r="G77" s="45"/>
      <c r="H77" s="132"/>
      <c r="I77" s="45"/>
      <c r="J77" s="47"/>
      <c r="K77" s="47"/>
      <c r="L77" s="44"/>
      <c r="M77" s="137"/>
    </row>
    <row r="78" spans="1:13" s="49" customFormat="1" ht="21.75">
      <c r="A78" s="46"/>
      <c r="C78" s="46" t="s">
        <v>72</v>
      </c>
      <c r="D78" s="46"/>
      <c r="E78" s="46"/>
      <c r="G78" s="46"/>
      <c r="H78" s="45"/>
      <c r="I78" s="45"/>
      <c r="J78" s="47"/>
      <c r="K78" s="47"/>
      <c r="L78" s="44"/>
      <c r="M78" s="137"/>
    </row>
    <row r="79" spans="1:13" s="49" customFormat="1" ht="21.75">
      <c r="A79" s="46"/>
      <c r="C79" s="45" t="s">
        <v>73</v>
      </c>
      <c r="D79" s="46"/>
      <c r="E79" s="45"/>
      <c r="G79" s="45"/>
      <c r="H79" s="44"/>
      <c r="I79" s="44"/>
      <c r="J79" s="45"/>
      <c r="K79" s="45"/>
      <c r="L79" s="45"/>
      <c r="M79" s="45"/>
    </row>
    <row r="80" spans="1:13" ht="22.5" thickBot="1">
      <c r="A80" s="44"/>
      <c r="B80" s="46"/>
      <c r="C80" s="46"/>
      <c r="H80" s="44"/>
      <c r="I80" s="44"/>
      <c r="M80" s="152"/>
    </row>
    <row r="81" spans="1:13" ht="120">
      <c r="A81" s="44"/>
      <c r="B81" s="46"/>
      <c r="D81" s="249" t="s">
        <v>757</v>
      </c>
      <c r="E81" s="194" t="s">
        <v>758</v>
      </c>
      <c r="F81" s="194" t="s">
        <v>760</v>
      </c>
      <c r="G81" s="194" t="s">
        <v>762</v>
      </c>
      <c r="H81" s="44"/>
      <c r="I81" s="44"/>
      <c r="M81" s="152"/>
    </row>
    <row r="82" spans="1:13" ht="38.25" thickBot="1">
      <c r="A82" s="44"/>
      <c r="B82" s="46"/>
      <c r="C82" s="198"/>
      <c r="D82" s="250"/>
      <c r="E82" s="237" t="s">
        <v>759</v>
      </c>
      <c r="F82" s="236" t="s">
        <v>761</v>
      </c>
      <c r="G82" s="236" t="s">
        <v>761</v>
      </c>
      <c r="H82" s="44"/>
      <c r="I82" s="44"/>
      <c r="M82" s="152"/>
    </row>
    <row r="83" spans="1:13" ht="24.75" thickBot="1">
      <c r="A83" s="44"/>
      <c r="B83" s="46"/>
      <c r="D83" s="251" t="s">
        <v>763</v>
      </c>
      <c r="E83" s="195">
        <v>1.89</v>
      </c>
      <c r="F83" s="196">
        <v>3.885</v>
      </c>
      <c r="G83" s="196">
        <v>9.154</v>
      </c>
      <c r="H83" s="44"/>
      <c r="I83" s="44"/>
      <c r="M83" s="152"/>
    </row>
    <row r="84" spans="1:13" ht="24.75" thickBot="1">
      <c r="A84" s="44"/>
      <c r="B84" s="46"/>
      <c r="D84" s="251" t="s">
        <v>764</v>
      </c>
      <c r="E84" s="195">
        <v>1.15</v>
      </c>
      <c r="F84" s="196">
        <v>3.374</v>
      </c>
      <c r="G84" s="196">
        <v>8.699</v>
      </c>
      <c r="H84" s="44"/>
      <c r="I84" s="44"/>
      <c r="M84" s="152"/>
    </row>
    <row r="85" spans="1:13" ht="24.75" thickBot="1">
      <c r="A85" s="44"/>
      <c r="B85" s="46"/>
      <c r="D85" s="251" t="s">
        <v>765</v>
      </c>
      <c r="E85" s="195">
        <v>1.02</v>
      </c>
      <c r="F85" s="196">
        <v>3.217</v>
      </c>
      <c r="G85" s="196">
        <v>6.366</v>
      </c>
      <c r="H85" s="44"/>
      <c r="I85" s="44"/>
      <c r="M85" s="152"/>
    </row>
    <row r="86" spans="1:13" ht="24.75" thickBot="1">
      <c r="A86" s="44"/>
      <c r="B86" s="46"/>
      <c r="D86" s="251" t="s">
        <v>766</v>
      </c>
      <c r="E86" s="195">
        <v>0.91</v>
      </c>
      <c r="F86" s="196">
        <v>2.306</v>
      </c>
      <c r="G86" s="196">
        <v>5.235</v>
      </c>
      <c r="H86" s="44"/>
      <c r="I86" s="44"/>
      <c r="M86" s="152"/>
    </row>
    <row r="87" spans="1:13" ht="24.75" thickBot="1">
      <c r="A87" s="44"/>
      <c r="B87" s="46"/>
      <c r="D87" s="251" t="s">
        <v>767</v>
      </c>
      <c r="E87" s="195">
        <v>3.9</v>
      </c>
      <c r="F87" s="196">
        <v>7.76</v>
      </c>
      <c r="G87" s="196">
        <v>21.53</v>
      </c>
      <c r="H87" s="44"/>
      <c r="I87" s="44"/>
      <c r="M87" s="152"/>
    </row>
    <row r="88" spans="1:13" ht="24.75" thickBot="1">
      <c r="A88" s="44"/>
      <c r="B88" s="46"/>
      <c r="D88" s="251" t="s">
        <v>768</v>
      </c>
      <c r="E88" s="197" t="s">
        <v>769</v>
      </c>
      <c r="F88" s="196">
        <v>4.61</v>
      </c>
      <c r="G88" s="196">
        <v>11.98</v>
      </c>
      <c r="H88" s="44"/>
      <c r="I88" s="44"/>
      <c r="M88" s="152"/>
    </row>
    <row r="89" spans="1:13" ht="21.75">
      <c r="A89" s="44"/>
      <c r="B89" s="46"/>
      <c r="C89" s="46"/>
      <c r="H89" s="44"/>
      <c r="I89" s="44"/>
      <c r="M89" s="152"/>
    </row>
    <row r="90" spans="1:13" ht="21.75">
      <c r="A90" s="44"/>
      <c r="B90" s="46"/>
      <c r="C90" s="46"/>
      <c r="H90" s="44"/>
      <c r="I90" s="44"/>
      <c r="M90" s="152"/>
    </row>
    <row r="91" spans="1:13" ht="21.75">
      <c r="A91" s="44"/>
      <c r="B91" s="46"/>
      <c r="C91" s="46"/>
      <c r="H91" s="44"/>
      <c r="I91" s="44"/>
      <c r="M91" s="152"/>
    </row>
    <row r="92" spans="1:13" ht="21.75">
      <c r="A92" s="44"/>
      <c r="B92" s="46"/>
      <c r="C92" s="46"/>
      <c r="H92" s="44"/>
      <c r="I92" s="44"/>
      <c r="M92" s="152"/>
    </row>
    <row r="93" spans="1:13" ht="21.75">
      <c r="A93" s="44"/>
      <c r="B93" s="46"/>
      <c r="C93" s="46"/>
      <c r="H93" s="44"/>
      <c r="I93" s="44"/>
      <c r="M93" s="152"/>
    </row>
    <row r="94" spans="1:13" ht="21.75">
      <c r="A94" s="44"/>
      <c r="B94" s="46"/>
      <c r="C94" s="46"/>
      <c r="H94" s="44"/>
      <c r="I94" s="44"/>
      <c r="M94" s="152"/>
    </row>
    <row r="95" spans="1:13" ht="21.75">
      <c r="A95" s="44"/>
      <c r="B95" s="46"/>
      <c r="C95" s="46"/>
      <c r="H95" s="44"/>
      <c r="I95" s="44"/>
      <c r="M95" s="152"/>
    </row>
    <row r="96" spans="1:13" ht="21.75">
      <c r="A96" s="44"/>
      <c r="B96" s="46"/>
      <c r="C96" s="46"/>
      <c r="H96" s="44"/>
      <c r="I96" s="44"/>
      <c r="M96" s="152"/>
    </row>
    <row r="97" spans="1:13" ht="21.75">
      <c r="A97" s="44"/>
      <c r="B97" s="46"/>
      <c r="C97" s="46"/>
      <c r="H97" s="44"/>
      <c r="I97" s="44"/>
      <c r="M97" s="152"/>
    </row>
    <row r="98" spans="1:13" ht="21.75">
      <c r="A98" s="44"/>
      <c r="B98" s="46"/>
      <c r="C98" s="46"/>
      <c r="H98" s="44"/>
      <c r="I98" s="44"/>
      <c r="M98" s="152"/>
    </row>
    <row r="99" spans="1:13" ht="21.75">
      <c r="A99" s="44"/>
      <c r="B99" s="46"/>
      <c r="C99" s="46"/>
      <c r="H99" s="44"/>
      <c r="I99" s="44"/>
      <c r="M99" s="152"/>
    </row>
    <row r="100" spans="1:13" ht="21.75">
      <c r="A100" s="44"/>
      <c r="B100" s="46"/>
      <c r="C100" s="46"/>
      <c r="H100" s="44"/>
      <c r="I100" s="44"/>
      <c r="M100" s="152"/>
    </row>
    <row r="101" spans="1:13" ht="21.75">
      <c r="A101" s="44"/>
      <c r="B101" s="46"/>
      <c r="C101" s="46"/>
      <c r="H101" s="44"/>
      <c r="I101" s="44"/>
      <c r="M101" s="152"/>
    </row>
    <row r="102" spans="1:13" ht="21.75">
      <c r="A102" s="44"/>
      <c r="B102" s="46"/>
      <c r="C102" s="46"/>
      <c r="H102" s="44"/>
      <c r="I102" s="44"/>
      <c r="M102" s="152"/>
    </row>
    <row r="103" spans="1:13" ht="21.75">
      <c r="A103" s="44"/>
      <c r="B103" s="46"/>
      <c r="C103" s="46"/>
      <c r="H103" s="44"/>
      <c r="I103" s="44"/>
      <c r="M103" s="152"/>
    </row>
    <row r="104" spans="1:13" ht="21.75">
      <c r="A104" s="44"/>
      <c r="B104" s="46"/>
      <c r="C104" s="46"/>
      <c r="H104" s="44"/>
      <c r="I104" s="44"/>
      <c r="M104" s="152"/>
    </row>
    <row r="105" spans="1:13" ht="21.75">
      <c r="A105" s="44"/>
      <c r="B105" s="46"/>
      <c r="C105" s="46"/>
      <c r="H105" s="44"/>
      <c r="I105" s="44"/>
      <c r="M105" s="152"/>
    </row>
    <row r="106" spans="1:13" ht="21.75">
      <c r="A106" s="44"/>
      <c r="B106" s="46"/>
      <c r="C106" s="46"/>
      <c r="H106" s="44"/>
      <c r="I106" s="44"/>
      <c r="M106" s="152"/>
    </row>
    <row r="107" spans="1:13" ht="21.75">
      <c r="A107" s="44"/>
      <c r="B107" s="46"/>
      <c r="C107" s="46"/>
      <c r="H107" s="44"/>
      <c r="I107" s="44"/>
      <c r="M107" s="152"/>
    </row>
  </sheetData>
  <sheetProtection/>
  <mergeCells count="11">
    <mergeCell ref="L3:L5"/>
    <mergeCell ref="D81:D82"/>
    <mergeCell ref="I3:I5"/>
    <mergeCell ref="M3:M5"/>
    <mergeCell ref="B1:M1"/>
    <mergeCell ref="B3:B5"/>
    <mergeCell ref="C3:C5"/>
    <mergeCell ref="F3:F5"/>
    <mergeCell ref="G3:G5"/>
    <mergeCell ref="H3:H5"/>
    <mergeCell ref="J3:K4"/>
  </mergeCells>
  <printOptions horizontalCentered="1"/>
  <pageMargins left="0.3937007874015748" right="0.3937007874015748" top="0.5905511811023623" bottom="0.5905511811023623" header="0.31496062992125984" footer="0.11811023622047245"/>
  <pageSetup horizontalDpi="300" verticalDpi="300" orientation="landscape" paperSize="9" r:id="rId1"/>
  <headerFooter alignWithMargins="0">
    <oddHeader>&amp;R&amp;10หน้า &amp;P/&amp;N</oddHeader>
    <oddFooter>&amp;R&amp;10&amp;Z&amp;F/&amp;A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9"/>
  <sheetViews>
    <sheetView zoomScalePageLayoutView="0" workbookViewId="0" topLeftCell="B35">
      <selection activeCell="E51" sqref="E51"/>
    </sheetView>
  </sheetViews>
  <sheetFormatPr defaultColWidth="9.140625" defaultRowHeight="19.5" customHeight="1"/>
  <cols>
    <col min="1" max="1" width="8.00390625" style="1" customWidth="1"/>
    <col min="2" max="2" width="14.7109375" style="52" customWidth="1"/>
    <col min="3" max="3" width="16.8515625" style="52" customWidth="1"/>
    <col min="4" max="4" width="6.140625" style="46" bestFit="1" customWidth="1"/>
    <col min="5" max="5" width="7.421875" style="46" customWidth="1"/>
    <col min="6" max="6" width="7.8515625" style="44" customWidth="1"/>
    <col min="7" max="7" width="30.28125" style="46" customWidth="1"/>
    <col min="8" max="8" width="9.140625" style="21" customWidth="1"/>
    <col min="9" max="9" width="8.8515625" style="47" customWidth="1"/>
    <col min="10" max="10" width="11.28125" style="47" customWidth="1"/>
    <col min="11" max="11" width="12.421875" style="44" customWidth="1"/>
    <col min="12" max="12" width="18.00390625" style="1" customWidth="1"/>
    <col min="13" max="16384" width="9.140625" style="1" customWidth="1"/>
  </cols>
  <sheetData>
    <row r="1" spans="2:12" ht="19.5" customHeight="1">
      <c r="B1" s="200" t="s">
        <v>186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2" ht="19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9.5" customHeight="1">
      <c r="A3" s="201" t="s">
        <v>80</v>
      </c>
      <c r="B3" s="201" t="s">
        <v>1</v>
      </c>
      <c r="C3" s="201" t="s">
        <v>2</v>
      </c>
      <c r="D3" s="167"/>
      <c r="E3" s="167"/>
      <c r="F3" s="206" t="s">
        <v>3</v>
      </c>
      <c r="G3" s="201" t="s">
        <v>5</v>
      </c>
      <c r="H3" s="204" t="s">
        <v>6</v>
      </c>
      <c r="I3" s="203" t="s">
        <v>7</v>
      </c>
      <c r="J3" s="203"/>
      <c r="K3" s="212" t="s">
        <v>8</v>
      </c>
      <c r="L3" s="212" t="s">
        <v>187</v>
      </c>
    </row>
    <row r="4" spans="1:12" ht="19.5" customHeight="1">
      <c r="A4" s="201"/>
      <c r="B4" s="201"/>
      <c r="C4" s="201"/>
      <c r="D4" s="168"/>
      <c r="E4" s="168"/>
      <c r="F4" s="224"/>
      <c r="G4" s="201"/>
      <c r="H4" s="204"/>
      <c r="I4" s="203"/>
      <c r="J4" s="203"/>
      <c r="K4" s="213"/>
      <c r="L4" s="213"/>
    </row>
    <row r="5" spans="1:12" ht="19.5" customHeight="1">
      <c r="A5" s="201"/>
      <c r="B5" s="201"/>
      <c r="C5" s="201"/>
      <c r="D5" s="169"/>
      <c r="E5" s="169"/>
      <c r="F5" s="225"/>
      <c r="G5" s="201"/>
      <c r="H5" s="204"/>
      <c r="I5" s="5" t="s">
        <v>12</v>
      </c>
      <c r="J5" s="5" t="s">
        <v>13</v>
      </c>
      <c r="K5" s="223"/>
      <c r="L5" s="222"/>
    </row>
    <row r="6" spans="1:12" s="14" customFormat="1" ht="19.5" customHeight="1">
      <c r="A6" s="41"/>
      <c r="B6" s="41" t="s">
        <v>188</v>
      </c>
      <c r="C6" s="99"/>
      <c r="D6" s="99"/>
      <c r="E6" s="99"/>
      <c r="F6" s="100"/>
      <c r="G6" s="41"/>
      <c r="H6" s="101"/>
      <c r="I6" s="102">
        <f>SUM(I7+I24+I39+I52+I62+I70+I90+I97+I105+I112)</f>
        <v>533429</v>
      </c>
      <c r="J6" s="102">
        <f>SUM(J7+J24+J39+J52+J62+J70+J90+J97+J105+J112)</f>
        <v>142716</v>
      </c>
      <c r="K6" s="15"/>
      <c r="L6" s="103">
        <f>SUM(L7+L24+L39+L52+L62+L70+L90+L97+L105+L112)</f>
        <v>405.27720000000005</v>
      </c>
    </row>
    <row r="7" spans="1:12" s="14" customFormat="1" ht="19.5" customHeight="1">
      <c r="A7" s="41"/>
      <c r="B7" s="15" t="s">
        <v>189</v>
      </c>
      <c r="C7" s="15"/>
      <c r="D7" s="15"/>
      <c r="E7" s="15"/>
      <c r="F7" s="100"/>
      <c r="G7" s="99"/>
      <c r="H7" s="101"/>
      <c r="I7" s="102">
        <f>SUM(I10:I23)</f>
        <v>83047</v>
      </c>
      <c r="J7" s="102">
        <f>SUM(J10:J23)</f>
        <v>24199</v>
      </c>
      <c r="K7" s="15"/>
      <c r="L7" s="104">
        <f>SUM(L8:L23)</f>
        <v>124.82820000000002</v>
      </c>
    </row>
    <row r="8" spans="1:12" ht="19.5" customHeight="1">
      <c r="A8" s="66" t="s">
        <v>190</v>
      </c>
      <c r="B8" s="36" t="s">
        <v>191</v>
      </c>
      <c r="C8" s="36" t="s">
        <v>192</v>
      </c>
      <c r="D8" s="181">
        <v>567622</v>
      </c>
      <c r="E8" s="188">
        <v>835101</v>
      </c>
      <c r="F8" s="30"/>
      <c r="G8" s="105" t="s">
        <v>193</v>
      </c>
      <c r="H8" s="30">
        <v>94.77</v>
      </c>
      <c r="I8" s="106">
        <v>59182</v>
      </c>
      <c r="J8" s="106">
        <v>20343</v>
      </c>
      <c r="K8" s="29">
        <f>L8*1000/I8</f>
        <v>0.9293366226217431</v>
      </c>
      <c r="L8" s="107">
        <v>55</v>
      </c>
    </row>
    <row r="9" spans="1:12" ht="19.5" customHeight="1">
      <c r="A9" s="66" t="s">
        <v>190</v>
      </c>
      <c r="B9" s="36" t="s">
        <v>194</v>
      </c>
      <c r="C9" s="36" t="s">
        <v>195</v>
      </c>
      <c r="D9" s="179">
        <v>565116</v>
      </c>
      <c r="E9" s="189">
        <v>844296</v>
      </c>
      <c r="F9" s="30"/>
      <c r="G9" s="108" t="s">
        <v>196</v>
      </c>
      <c r="H9" s="30">
        <v>11.04</v>
      </c>
      <c r="I9" s="106">
        <v>3457</v>
      </c>
      <c r="J9" s="106">
        <v>2079</v>
      </c>
      <c r="K9" s="29">
        <f>L9*1000/I9</f>
        <v>5.7853630315302285</v>
      </c>
      <c r="L9" s="107">
        <v>20</v>
      </c>
    </row>
    <row r="10" spans="1:12" ht="19.5" customHeight="1">
      <c r="A10" s="66" t="s">
        <v>190</v>
      </c>
      <c r="B10" s="36" t="s">
        <v>197</v>
      </c>
      <c r="C10" s="36" t="s">
        <v>198</v>
      </c>
      <c r="D10" s="182">
        <v>566776</v>
      </c>
      <c r="E10" s="189">
        <v>834479</v>
      </c>
      <c r="F10" s="30" t="s">
        <v>93</v>
      </c>
      <c r="G10" s="109" t="s">
        <v>199</v>
      </c>
      <c r="H10" s="30">
        <v>15</v>
      </c>
      <c r="I10" s="106">
        <v>7363</v>
      </c>
      <c r="J10" s="106">
        <v>1588</v>
      </c>
      <c r="K10" s="110">
        <v>0.6</v>
      </c>
      <c r="L10" s="107">
        <f aca="true" t="shared" si="0" ref="L10:L23">(I10*K10)/1000</f>
        <v>4.417800000000001</v>
      </c>
    </row>
    <row r="11" spans="1:12" ht="19.5" customHeight="1">
      <c r="A11" s="66" t="s">
        <v>190</v>
      </c>
      <c r="B11" s="36" t="s">
        <v>200</v>
      </c>
      <c r="C11" s="36" t="s">
        <v>201</v>
      </c>
      <c r="D11" s="182">
        <v>567759</v>
      </c>
      <c r="E11" s="189">
        <v>830377</v>
      </c>
      <c r="F11" s="30" t="s">
        <v>93</v>
      </c>
      <c r="G11" s="109" t="s">
        <v>202</v>
      </c>
      <c r="H11" s="30">
        <v>20</v>
      </c>
      <c r="I11" s="106">
        <v>10318</v>
      </c>
      <c r="J11" s="106">
        <v>4126</v>
      </c>
      <c r="K11" s="110">
        <v>0.6</v>
      </c>
      <c r="L11" s="107">
        <f t="shared" si="0"/>
        <v>6.1908</v>
      </c>
    </row>
    <row r="12" spans="1:12" ht="19.5" customHeight="1">
      <c r="A12" s="66" t="s">
        <v>190</v>
      </c>
      <c r="B12" s="36" t="s">
        <v>203</v>
      </c>
      <c r="C12" s="36" t="s">
        <v>204</v>
      </c>
      <c r="D12" s="182">
        <v>565538</v>
      </c>
      <c r="E12" s="189">
        <v>839126</v>
      </c>
      <c r="F12" s="30" t="s">
        <v>93</v>
      </c>
      <c r="G12" s="109" t="s">
        <v>205</v>
      </c>
      <c r="H12" s="30">
        <v>14.8</v>
      </c>
      <c r="I12" s="106">
        <v>5800</v>
      </c>
      <c r="J12" s="106">
        <v>1956</v>
      </c>
      <c r="K12" s="110">
        <v>0.6</v>
      </c>
      <c r="L12" s="107">
        <f t="shared" si="0"/>
        <v>3.48</v>
      </c>
    </row>
    <row r="13" spans="1:12" ht="19.5" customHeight="1">
      <c r="A13" s="66" t="s">
        <v>190</v>
      </c>
      <c r="B13" s="36" t="s">
        <v>206</v>
      </c>
      <c r="C13" s="36" t="s">
        <v>207</v>
      </c>
      <c r="D13" s="179">
        <v>557595</v>
      </c>
      <c r="E13" s="190">
        <v>834600</v>
      </c>
      <c r="F13" s="30" t="s">
        <v>93</v>
      </c>
      <c r="G13" s="109" t="s">
        <v>208</v>
      </c>
      <c r="H13" s="30">
        <v>41</v>
      </c>
      <c r="I13" s="106">
        <v>4814</v>
      </c>
      <c r="J13" s="106">
        <v>1210</v>
      </c>
      <c r="K13" s="110">
        <v>0.6</v>
      </c>
      <c r="L13" s="107">
        <f t="shared" si="0"/>
        <v>2.8884000000000003</v>
      </c>
    </row>
    <row r="14" spans="1:12" ht="19.5" customHeight="1">
      <c r="A14" s="66" t="s">
        <v>190</v>
      </c>
      <c r="B14" s="36" t="s">
        <v>209</v>
      </c>
      <c r="C14" s="36" t="s">
        <v>210</v>
      </c>
      <c r="D14" s="180">
        <v>560425</v>
      </c>
      <c r="E14" s="191">
        <v>845409</v>
      </c>
      <c r="F14" s="30" t="s">
        <v>93</v>
      </c>
      <c r="G14" s="109" t="s">
        <v>211</v>
      </c>
      <c r="H14" s="30">
        <v>63</v>
      </c>
      <c r="I14" s="106">
        <v>5412</v>
      </c>
      <c r="J14" s="106">
        <v>1449</v>
      </c>
      <c r="K14" s="110">
        <v>0.6</v>
      </c>
      <c r="L14" s="107">
        <f t="shared" si="0"/>
        <v>3.2472</v>
      </c>
    </row>
    <row r="15" spans="1:12" ht="19.5" customHeight="1">
      <c r="A15" s="66" t="s">
        <v>190</v>
      </c>
      <c r="B15" s="36" t="s">
        <v>194</v>
      </c>
      <c r="C15" s="36" t="s">
        <v>212</v>
      </c>
      <c r="D15" s="182">
        <v>567805</v>
      </c>
      <c r="E15" s="189">
        <v>846174</v>
      </c>
      <c r="F15" s="30" t="s">
        <v>93</v>
      </c>
      <c r="G15" s="109" t="s">
        <v>213</v>
      </c>
      <c r="H15" s="30">
        <v>73</v>
      </c>
      <c r="I15" s="106">
        <v>6933</v>
      </c>
      <c r="J15" s="106">
        <v>2184</v>
      </c>
      <c r="K15" s="110">
        <v>0.6</v>
      </c>
      <c r="L15" s="107">
        <f t="shared" si="0"/>
        <v>4.159800000000001</v>
      </c>
    </row>
    <row r="16" spans="1:12" ht="19.5" customHeight="1">
      <c r="A16" s="66" t="s">
        <v>190</v>
      </c>
      <c r="B16" s="36" t="s">
        <v>214</v>
      </c>
      <c r="C16" s="36" t="s">
        <v>215</v>
      </c>
      <c r="D16" s="182">
        <v>572473</v>
      </c>
      <c r="E16" s="189">
        <v>832232</v>
      </c>
      <c r="F16" s="30" t="s">
        <v>93</v>
      </c>
      <c r="G16" s="109" t="s">
        <v>216</v>
      </c>
      <c r="H16" s="30">
        <v>10</v>
      </c>
      <c r="I16" s="106">
        <v>3347</v>
      </c>
      <c r="J16" s="106">
        <v>783</v>
      </c>
      <c r="K16" s="110">
        <v>0.6</v>
      </c>
      <c r="L16" s="107">
        <f t="shared" si="0"/>
        <v>2.0082</v>
      </c>
    </row>
    <row r="17" spans="1:12" ht="19.5" customHeight="1">
      <c r="A17" s="66" t="s">
        <v>190</v>
      </c>
      <c r="B17" s="36" t="s">
        <v>217</v>
      </c>
      <c r="C17" s="36" t="s">
        <v>218</v>
      </c>
      <c r="D17" s="182">
        <v>573464</v>
      </c>
      <c r="E17" s="189">
        <v>839933</v>
      </c>
      <c r="F17" s="30" t="s">
        <v>93</v>
      </c>
      <c r="G17" s="109" t="s">
        <v>219</v>
      </c>
      <c r="H17" s="30">
        <v>16</v>
      </c>
      <c r="I17" s="106">
        <v>3339</v>
      </c>
      <c r="J17" s="106">
        <v>812</v>
      </c>
      <c r="K17" s="110">
        <v>0.6</v>
      </c>
      <c r="L17" s="107">
        <f t="shared" si="0"/>
        <v>2.0034</v>
      </c>
    </row>
    <row r="18" spans="1:12" ht="19.5" customHeight="1">
      <c r="A18" s="66" t="s">
        <v>190</v>
      </c>
      <c r="B18" s="36" t="s">
        <v>220</v>
      </c>
      <c r="C18" s="36" t="s">
        <v>221</v>
      </c>
      <c r="D18" s="182">
        <v>570187</v>
      </c>
      <c r="E18" s="189">
        <v>832046</v>
      </c>
      <c r="F18" s="30" t="s">
        <v>93</v>
      </c>
      <c r="G18" s="109" t="s">
        <v>222</v>
      </c>
      <c r="H18" s="30">
        <v>10</v>
      </c>
      <c r="I18" s="106">
        <v>4542</v>
      </c>
      <c r="J18" s="106">
        <v>1123</v>
      </c>
      <c r="K18" s="110">
        <v>0.6</v>
      </c>
      <c r="L18" s="107">
        <f t="shared" si="0"/>
        <v>2.7251999999999996</v>
      </c>
    </row>
    <row r="19" spans="1:12" ht="19.5" customHeight="1">
      <c r="A19" s="66" t="s">
        <v>190</v>
      </c>
      <c r="B19" s="36" t="s">
        <v>122</v>
      </c>
      <c r="C19" s="36" t="s">
        <v>123</v>
      </c>
      <c r="D19" s="183">
        <v>575158</v>
      </c>
      <c r="E19" s="192">
        <v>847182</v>
      </c>
      <c r="F19" s="30" t="s">
        <v>93</v>
      </c>
      <c r="G19" s="109" t="s">
        <v>223</v>
      </c>
      <c r="H19" s="30">
        <v>160.61</v>
      </c>
      <c r="I19" s="106">
        <v>9583</v>
      </c>
      <c r="J19" s="106">
        <v>2447</v>
      </c>
      <c r="K19" s="110">
        <v>0.6</v>
      </c>
      <c r="L19" s="107">
        <f t="shared" si="0"/>
        <v>5.7498000000000005</v>
      </c>
    </row>
    <row r="20" spans="1:12" ht="19.5" customHeight="1">
      <c r="A20" s="66" t="s">
        <v>190</v>
      </c>
      <c r="B20" s="36" t="s">
        <v>224</v>
      </c>
      <c r="C20" s="36" t="s">
        <v>225</v>
      </c>
      <c r="D20" s="183">
        <v>567855</v>
      </c>
      <c r="E20" s="192">
        <v>835903</v>
      </c>
      <c r="F20" s="30" t="s">
        <v>93</v>
      </c>
      <c r="G20" s="109" t="s">
        <v>226</v>
      </c>
      <c r="H20" s="30">
        <v>9.6</v>
      </c>
      <c r="I20" s="106">
        <v>3891</v>
      </c>
      <c r="J20" s="106">
        <v>1336</v>
      </c>
      <c r="K20" s="110">
        <v>0.6</v>
      </c>
      <c r="L20" s="107">
        <f t="shared" si="0"/>
        <v>2.3346</v>
      </c>
    </row>
    <row r="21" spans="1:12" ht="19.5" customHeight="1">
      <c r="A21" s="66" t="s">
        <v>190</v>
      </c>
      <c r="B21" s="36" t="s">
        <v>113</v>
      </c>
      <c r="C21" s="36" t="s">
        <v>114</v>
      </c>
      <c r="D21" s="182">
        <v>562175</v>
      </c>
      <c r="E21" s="189">
        <v>836437</v>
      </c>
      <c r="F21" s="30" t="s">
        <v>93</v>
      </c>
      <c r="G21" s="109" t="s">
        <v>227</v>
      </c>
      <c r="H21" s="30">
        <v>18.64</v>
      </c>
      <c r="I21" s="106">
        <v>3930</v>
      </c>
      <c r="J21" s="106">
        <v>1405</v>
      </c>
      <c r="K21" s="110">
        <v>0.6</v>
      </c>
      <c r="L21" s="107">
        <f t="shared" si="0"/>
        <v>2.358</v>
      </c>
    </row>
    <row r="22" spans="1:12" ht="19.5" customHeight="1">
      <c r="A22" s="66" t="s">
        <v>190</v>
      </c>
      <c r="B22" s="36" t="s">
        <v>228</v>
      </c>
      <c r="C22" s="36" t="s">
        <v>229</v>
      </c>
      <c r="D22" s="182">
        <v>565095</v>
      </c>
      <c r="E22" s="189">
        <v>838014</v>
      </c>
      <c r="F22" s="30" t="s">
        <v>93</v>
      </c>
      <c r="G22" s="36" t="s">
        <v>230</v>
      </c>
      <c r="H22" s="30">
        <v>43.74</v>
      </c>
      <c r="I22" s="106">
        <v>8283</v>
      </c>
      <c r="J22" s="106">
        <v>2405</v>
      </c>
      <c r="K22" s="110">
        <v>0.6</v>
      </c>
      <c r="L22" s="107">
        <f t="shared" si="0"/>
        <v>4.9698</v>
      </c>
    </row>
    <row r="23" spans="1:12" ht="19.5" customHeight="1">
      <c r="A23" s="111" t="s">
        <v>190</v>
      </c>
      <c r="B23" s="112" t="s">
        <v>231</v>
      </c>
      <c r="C23" s="112" t="s">
        <v>232</v>
      </c>
      <c r="D23" s="182">
        <v>562585</v>
      </c>
      <c r="E23" s="193">
        <v>836912</v>
      </c>
      <c r="F23" s="113" t="s">
        <v>93</v>
      </c>
      <c r="G23" s="112" t="s">
        <v>233</v>
      </c>
      <c r="H23" s="113">
        <v>53</v>
      </c>
      <c r="I23" s="114">
        <v>5492</v>
      </c>
      <c r="J23" s="114">
        <v>1375</v>
      </c>
      <c r="K23" s="115">
        <v>0.6</v>
      </c>
      <c r="L23" s="116">
        <f t="shared" si="0"/>
        <v>3.2952</v>
      </c>
    </row>
    <row r="24" spans="1:12" s="14" customFormat="1" ht="19.5" customHeight="1">
      <c r="A24" s="117"/>
      <c r="B24" s="118" t="s">
        <v>234</v>
      </c>
      <c r="C24" s="119"/>
      <c r="D24" s="119"/>
      <c r="E24" s="119"/>
      <c r="F24" s="119"/>
      <c r="G24" s="120"/>
      <c r="H24" s="119"/>
      <c r="I24" s="121">
        <f>SUM(I25:I38)</f>
        <v>82062</v>
      </c>
      <c r="J24" s="121">
        <f>SUM(J25:J38)</f>
        <v>21031</v>
      </c>
      <c r="K24" s="122"/>
      <c r="L24" s="123">
        <f>SUM(L25:L38)</f>
        <v>52.5238</v>
      </c>
    </row>
    <row r="25" spans="1:12" ht="19.5" customHeight="1">
      <c r="A25" s="66" t="s">
        <v>235</v>
      </c>
      <c r="B25" s="36" t="s">
        <v>234</v>
      </c>
      <c r="C25" s="36" t="s">
        <v>236</v>
      </c>
      <c r="D25" s="182">
        <v>557158</v>
      </c>
      <c r="E25" s="128">
        <v>818432</v>
      </c>
      <c r="F25" s="30"/>
      <c r="G25" s="105" t="s">
        <v>237</v>
      </c>
      <c r="H25" s="30">
        <v>3.04</v>
      </c>
      <c r="I25" s="106">
        <v>13489</v>
      </c>
      <c r="J25" s="106">
        <v>4370</v>
      </c>
      <c r="K25" s="29">
        <f>L25*1000/I25</f>
        <v>0.8436503817925717</v>
      </c>
      <c r="L25" s="107">
        <v>11.38</v>
      </c>
    </row>
    <row r="26" spans="1:12" ht="19.5" customHeight="1">
      <c r="A26" s="66" t="s">
        <v>235</v>
      </c>
      <c r="B26" s="36" t="s">
        <v>238</v>
      </c>
      <c r="C26" s="36" t="s">
        <v>239</v>
      </c>
      <c r="D26" s="182"/>
      <c r="E26" s="128"/>
      <c r="F26" s="30" t="s">
        <v>93</v>
      </c>
      <c r="G26" s="36"/>
      <c r="H26" s="30">
        <v>25.07</v>
      </c>
      <c r="I26" s="106">
        <v>6875</v>
      </c>
      <c r="J26" s="106">
        <v>1501</v>
      </c>
      <c r="K26" s="110">
        <v>0.6</v>
      </c>
      <c r="L26" s="107">
        <f aca="true" t="shared" si="1" ref="L26:L38">(I26*K26)/1000</f>
        <v>4.125</v>
      </c>
    </row>
    <row r="27" spans="1:12" ht="19.5" customHeight="1">
      <c r="A27" s="66"/>
      <c r="B27" s="36" t="s">
        <v>240</v>
      </c>
      <c r="C27" s="36" t="s">
        <v>241</v>
      </c>
      <c r="D27" s="182"/>
      <c r="E27" s="128"/>
      <c r="F27" s="30" t="s">
        <v>93</v>
      </c>
      <c r="G27" s="36"/>
      <c r="H27" s="30">
        <v>45.27</v>
      </c>
      <c r="I27" s="106">
        <v>6413</v>
      </c>
      <c r="J27" s="106">
        <v>1534</v>
      </c>
      <c r="K27" s="110">
        <v>0.6</v>
      </c>
      <c r="L27" s="107">
        <f t="shared" si="1"/>
        <v>3.8478</v>
      </c>
    </row>
    <row r="28" spans="1:12" ht="19.5" customHeight="1">
      <c r="A28" s="66" t="s">
        <v>235</v>
      </c>
      <c r="B28" s="36" t="s">
        <v>242</v>
      </c>
      <c r="C28" s="36" t="s">
        <v>243</v>
      </c>
      <c r="D28" s="182">
        <v>563906</v>
      </c>
      <c r="E28" s="128">
        <v>823085</v>
      </c>
      <c r="F28" s="30" t="s">
        <v>93</v>
      </c>
      <c r="G28" s="36" t="s">
        <v>244</v>
      </c>
      <c r="H28" s="30">
        <v>39.93</v>
      </c>
      <c r="I28" s="106">
        <v>4110</v>
      </c>
      <c r="J28" s="106">
        <v>906</v>
      </c>
      <c r="K28" s="110">
        <v>0.6</v>
      </c>
      <c r="L28" s="107">
        <f t="shared" si="1"/>
        <v>2.466</v>
      </c>
    </row>
    <row r="29" spans="1:12" ht="19.5" customHeight="1">
      <c r="A29" s="66" t="s">
        <v>235</v>
      </c>
      <c r="B29" s="36" t="s">
        <v>245</v>
      </c>
      <c r="C29" s="36" t="s">
        <v>246</v>
      </c>
      <c r="D29" s="182">
        <v>556105</v>
      </c>
      <c r="E29" s="128">
        <v>823834</v>
      </c>
      <c r="F29" s="30" t="s">
        <v>93</v>
      </c>
      <c r="G29" s="36" t="s">
        <v>247</v>
      </c>
      <c r="H29" s="30">
        <v>31.24</v>
      </c>
      <c r="I29" s="106">
        <v>3916</v>
      </c>
      <c r="J29" s="106">
        <v>925</v>
      </c>
      <c r="K29" s="110">
        <v>0.6</v>
      </c>
      <c r="L29" s="107">
        <f t="shared" si="1"/>
        <v>2.3495999999999997</v>
      </c>
    </row>
    <row r="30" spans="1:12" ht="19.5" customHeight="1">
      <c r="A30" s="66" t="s">
        <v>190</v>
      </c>
      <c r="B30" s="36" t="s">
        <v>248</v>
      </c>
      <c r="C30" s="36" t="s">
        <v>249</v>
      </c>
      <c r="D30" s="182">
        <v>562510</v>
      </c>
      <c r="E30" s="128">
        <v>832200</v>
      </c>
      <c r="F30" s="30" t="s">
        <v>93</v>
      </c>
      <c r="G30" s="36" t="s">
        <v>250</v>
      </c>
      <c r="H30" s="30">
        <v>11.02</v>
      </c>
      <c r="I30" s="106">
        <v>4399</v>
      </c>
      <c r="J30" s="106">
        <v>1445</v>
      </c>
      <c r="K30" s="110">
        <v>0.6</v>
      </c>
      <c r="L30" s="107">
        <f t="shared" si="1"/>
        <v>2.6394</v>
      </c>
    </row>
    <row r="31" spans="1:12" ht="19.5" customHeight="1">
      <c r="A31" s="66" t="s">
        <v>190</v>
      </c>
      <c r="B31" s="36" t="s">
        <v>251</v>
      </c>
      <c r="C31" s="36" t="s">
        <v>252</v>
      </c>
      <c r="D31" s="182">
        <v>560775</v>
      </c>
      <c r="E31" s="128">
        <v>831052</v>
      </c>
      <c r="F31" s="30" t="s">
        <v>93</v>
      </c>
      <c r="G31" s="36" t="s">
        <v>253</v>
      </c>
      <c r="H31" s="30">
        <v>43.54</v>
      </c>
      <c r="I31" s="106">
        <v>4077</v>
      </c>
      <c r="J31" s="106">
        <v>1075</v>
      </c>
      <c r="K31" s="110">
        <v>0.6</v>
      </c>
      <c r="L31" s="107">
        <f t="shared" si="1"/>
        <v>2.4461999999999997</v>
      </c>
    </row>
    <row r="32" spans="1:12" ht="19.5" customHeight="1">
      <c r="A32" s="66" t="s">
        <v>235</v>
      </c>
      <c r="B32" s="36" t="s">
        <v>254</v>
      </c>
      <c r="C32" s="36" t="s">
        <v>255</v>
      </c>
      <c r="D32" s="179">
        <v>552961</v>
      </c>
      <c r="E32" s="128">
        <v>806192</v>
      </c>
      <c r="F32" s="30" t="s">
        <v>93</v>
      </c>
      <c r="G32" s="36" t="s">
        <v>256</v>
      </c>
      <c r="H32" s="30">
        <v>10.9</v>
      </c>
      <c r="I32" s="106">
        <v>4214</v>
      </c>
      <c r="J32" s="106">
        <v>968</v>
      </c>
      <c r="K32" s="110">
        <v>0.6</v>
      </c>
      <c r="L32" s="107">
        <f t="shared" si="1"/>
        <v>2.5284</v>
      </c>
    </row>
    <row r="33" spans="1:12" ht="19.5" customHeight="1">
      <c r="A33" s="66" t="s">
        <v>235</v>
      </c>
      <c r="B33" s="36" t="s">
        <v>257</v>
      </c>
      <c r="C33" s="36" t="s">
        <v>258</v>
      </c>
      <c r="D33" s="179">
        <v>554391</v>
      </c>
      <c r="E33" s="128">
        <v>820274</v>
      </c>
      <c r="F33" s="30" t="s">
        <v>93</v>
      </c>
      <c r="G33" s="36" t="s">
        <v>259</v>
      </c>
      <c r="H33" s="30">
        <v>31.19</v>
      </c>
      <c r="I33" s="106">
        <v>8827</v>
      </c>
      <c r="J33" s="106">
        <v>1955</v>
      </c>
      <c r="K33" s="110">
        <v>0.6</v>
      </c>
      <c r="L33" s="107">
        <f t="shared" si="1"/>
        <v>5.2962</v>
      </c>
    </row>
    <row r="34" spans="1:12" ht="19.5" customHeight="1">
      <c r="A34" s="66" t="s">
        <v>235</v>
      </c>
      <c r="B34" s="36" t="s">
        <v>260</v>
      </c>
      <c r="C34" s="36" t="s">
        <v>261</v>
      </c>
      <c r="D34" s="179">
        <v>559074</v>
      </c>
      <c r="E34" s="128">
        <v>819917</v>
      </c>
      <c r="F34" s="30" t="s">
        <v>93</v>
      </c>
      <c r="G34" s="36" t="s">
        <v>262</v>
      </c>
      <c r="H34" s="30">
        <v>48</v>
      </c>
      <c r="I34" s="106">
        <v>9238</v>
      </c>
      <c r="J34" s="106">
        <v>2461</v>
      </c>
      <c r="K34" s="110">
        <v>0.6</v>
      </c>
      <c r="L34" s="107">
        <f t="shared" si="1"/>
        <v>5.542800000000001</v>
      </c>
    </row>
    <row r="35" spans="1:12" ht="19.5" customHeight="1">
      <c r="A35" s="66" t="s">
        <v>235</v>
      </c>
      <c r="B35" s="36" t="s">
        <v>263</v>
      </c>
      <c r="C35" s="36" t="s">
        <v>264</v>
      </c>
      <c r="D35" s="180">
        <v>546479</v>
      </c>
      <c r="E35" s="184">
        <v>817311</v>
      </c>
      <c r="F35" s="30" t="s">
        <v>93</v>
      </c>
      <c r="G35" s="36" t="s">
        <v>265</v>
      </c>
      <c r="H35" s="30">
        <v>95.06</v>
      </c>
      <c r="I35" s="106">
        <v>5275</v>
      </c>
      <c r="J35" s="106">
        <v>1290</v>
      </c>
      <c r="K35" s="110">
        <v>0.6</v>
      </c>
      <c r="L35" s="107">
        <f t="shared" si="1"/>
        <v>3.165</v>
      </c>
    </row>
    <row r="36" spans="1:12" ht="19.5" customHeight="1">
      <c r="A36" s="66" t="s">
        <v>235</v>
      </c>
      <c r="B36" s="36" t="s">
        <v>266</v>
      </c>
      <c r="C36" s="36" t="s">
        <v>267</v>
      </c>
      <c r="D36" s="179">
        <v>561641</v>
      </c>
      <c r="E36" s="128">
        <v>826983</v>
      </c>
      <c r="F36" s="30" t="s">
        <v>93</v>
      </c>
      <c r="G36" s="36" t="s">
        <v>268</v>
      </c>
      <c r="H36" s="30">
        <v>33.88</v>
      </c>
      <c r="I36" s="106">
        <v>5254</v>
      </c>
      <c r="J36" s="106">
        <v>1167</v>
      </c>
      <c r="K36" s="110">
        <v>0.6</v>
      </c>
      <c r="L36" s="107">
        <f t="shared" si="1"/>
        <v>3.1524</v>
      </c>
    </row>
    <row r="37" spans="1:12" ht="19.5" customHeight="1">
      <c r="A37" s="66" t="s">
        <v>235</v>
      </c>
      <c r="B37" s="36" t="s">
        <v>159</v>
      </c>
      <c r="C37" s="36" t="s">
        <v>160</v>
      </c>
      <c r="D37" s="179">
        <v>559584</v>
      </c>
      <c r="E37" s="128">
        <v>825449</v>
      </c>
      <c r="F37" s="30" t="s">
        <v>93</v>
      </c>
      <c r="G37" s="36" t="s">
        <v>269</v>
      </c>
      <c r="H37" s="30">
        <v>11.1</v>
      </c>
      <c r="I37" s="106">
        <v>2103</v>
      </c>
      <c r="J37" s="106">
        <v>555</v>
      </c>
      <c r="K37" s="110">
        <v>0.6</v>
      </c>
      <c r="L37" s="107">
        <f t="shared" si="1"/>
        <v>1.2618</v>
      </c>
    </row>
    <row r="38" spans="1:12" ht="19.5" customHeight="1">
      <c r="A38" s="66" t="s">
        <v>235</v>
      </c>
      <c r="B38" s="36" t="s">
        <v>270</v>
      </c>
      <c r="C38" s="36" t="s">
        <v>271</v>
      </c>
      <c r="D38" s="179">
        <v>562715</v>
      </c>
      <c r="E38" s="128">
        <v>812073</v>
      </c>
      <c r="F38" s="30" t="s">
        <v>93</v>
      </c>
      <c r="G38" s="36" t="s">
        <v>272</v>
      </c>
      <c r="H38" s="30">
        <v>39.58</v>
      </c>
      <c r="I38" s="106">
        <v>3872</v>
      </c>
      <c r="J38" s="106">
        <v>879</v>
      </c>
      <c r="K38" s="110">
        <v>0.6</v>
      </c>
      <c r="L38" s="107">
        <f t="shared" si="1"/>
        <v>2.3232</v>
      </c>
    </row>
    <row r="39" spans="1:12" s="14" customFormat="1" ht="19.5" customHeight="1">
      <c r="A39" s="41"/>
      <c r="B39" s="32" t="s">
        <v>273</v>
      </c>
      <c r="C39" s="36"/>
      <c r="D39" s="36"/>
      <c r="E39" s="36"/>
      <c r="F39" s="30"/>
      <c r="G39" s="36"/>
      <c r="H39" s="30"/>
      <c r="I39" s="124">
        <f>SUM(I40:I51)</f>
        <v>62413</v>
      </c>
      <c r="J39" s="124">
        <f>SUM(J40:J51)</f>
        <v>15792</v>
      </c>
      <c r="K39" s="125"/>
      <c r="L39" s="126">
        <f>SUM(L40:L51)</f>
        <v>35.1522</v>
      </c>
    </row>
    <row r="40" spans="1:12" ht="19.5" customHeight="1">
      <c r="A40" s="66" t="s">
        <v>235</v>
      </c>
      <c r="B40" s="36" t="s">
        <v>274</v>
      </c>
      <c r="C40" s="36" t="s">
        <v>275</v>
      </c>
      <c r="D40" s="179">
        <v>576255</v>
      </c>
      <c r="E40" s="171">
        <v>792579</v>
      </c>
      <c r="F40" s="30"/>
      <c r="G40" s="105" t="s">
        <v>276</v>
      </c>
      <c r="H40" s="30">
        <v>2.1</v>
      </c>
      <c r="I40" s="106">
        <v>1512</v>
      </c>
      <c r="J40" s="106">
        <v>557</v>
      </c>
      <c r="K40" s="29">
        <f>L40*1000/I40</f>
        <v>1.3227513227513228</v>
      </c>
      <c r="L40" s="107">
        <v>2</v>
      </c>
    </row>
    <row r="41" spans="1:12" ht="19.5" customHeight="1">
      <c r="A41" s="66" t="s">
        <v>235</v>
      </c>
      <c r="B41" s="36" t="s">
        <v>277</v>
      </c>
      <c r="C41" s="36" t="s">
        <v>278</v>
      </c>
      <c r="D41" s="179">
        <v>579920</v>
      </c>
      <c r="E41" s="171">
        <v>796739</v>
      </c>
      <c r="F41" s="30"/>
      <c r="G41" s="105" t="s">
        <v>279</v>
      </c>
      <c r="H41" s="30">
        <v>2</v>
      </c>
      <c r="I41" s="106">
        <v>1599</v>
      </c>
      <c r="J41" s="106">
        <v>520</v>
      </c>
      <c r="K41" s="110">
        <v>0.6</v>
      </c>
      <c r="L41" s="107">
        <v>1.7</v>
      </c>
    </row>
    <row r="42" spans="1:12" ht="19.5" customHeight="1">
      <c r="A42" s="66"/>
      <c r="B42" s="36" t="s">
        <v>280</v>
      </c>
      <c r="C42" s="36" t="s">
        <v>281</v>
      </c>
      <c r="D42" s="182">
        <v>563637</v>
      </c>
      <c r="E42" s="128">
        <v>785876</v>
      </c>
      <c r="F42" s="30" t="s">
        <v>93</v>
      </c>
      <c r="G42" s="36"/>
      <c r="H42" s="30">
        <v>14</v>
      </c>
      <c r="I42" s="106">
        <v>2438</v>
      </c>
      <c r="J42" s="106">
        <v>609</v>
      </c>
      <c r="K42" s="110">
        <v>0.6</v>
      </c>
      <c r="L42" s="107">
        <f aca="true" t="shared" si="2" ref="L42:L51">(I42*K42)/1000</f>
        <v>1.4627999999999999</v>
      </c>
    </row>
    <row r="43" spans="1:12" ht="19.5" customHeight="1">
      <c r="A43" s="66" t="s">
        <v>235</v>
      </c>
      <c r="B43" s="36" t="s">
        <v>274</v>
      </c>
      <c r="C43" s="36" t="s">
        <v>282</v>
      </c>
      <c r="D43" s="179">
        <v>575440</v>
      </c>
      <c r="E43" s="128">
        <v>789242</v>
      </c>
      <c r="F43" s="30" t="s">
        <v>93</v>
      </c>
      <c r="G43" s="36" t="s">
        <v>283</v>
      </c>
      <c r="H43" s="30">
        <v>81</v>
      </c>
      <c r="I43" s="106">
        <v>6721</v>
      </c>
      <c r="J43" s="106">
        <v>1614</v>
      </c>
      <c r="K43" s="110">
        <f>L43*1000/I43</f>
        <v>0.7439369141496801</v>
      </c>
      <c r="L43" s="107">
        <v>5</v>
      </c>
    </row>
    <row r="44" spans="1:12" ht="19.5" customHeight="1">
      <c r="A44" s="66" t="s">
        <v>235</v>
      </c>
      <c r="B44" s="36" t="s">
        <v>284</v>
      </c>
      <c r="C44" s="36" t="s">
        <v>285</v>
      </c>
      <c r="D44" s="179">
        <v>573894</v>
      </c>
      <c r="E44" s="128">
        <v>812250</v>
      </c>
      <c r="F44" s="30" t="s">
        <v>93</v>
      </c>
      <c r="G44" s="36" t="s">
        <v>286</v>
      </c>
      <c r="H44" s="30">
        <v>13</v>
      </c>
      <c r="I44" s="106">
        <v>3487</v>
      </c>
      <c r="J44" s="106">
        <v>929</v>
      </c>
      <c r="K44" s="127">
        <f>L44*1000/I44</f>
        <v>0.3441353599082306</v>
      </c>
      <c r="L44" s="127">
        <v>1.2</v>
      </c>
    </row>
    <row r="45" spans="1:12" ht="19.5" customHeight="1">
      <c r="A45" s="66" t="s">
        <v>235</v>
      </c>
      <c r="B45" s="36" t="s">
        <v>277</v>
      </c>
      <c r="C45" s="36" t="s">
        <v>287</v>
      </c>
      <c r="D45" s="179">
        <v>579904</v>
      </c>
      <c r="E45" s="128">
        <v>792926</v>
      </c>
      <c r="F45" s="30" t="s">
        <v>93</v>
      </c>
      <c r="G45" s="36" t="s">
        <v>288</v>
      </c>
      <c r="H45" s="30">
        <v>90</v>
      </c>
      <c r="I45" s="106">
        <v>4684</v>
      </c>
      <c r="J45" s="106">
        <v>1146</v>
      </c>
      <c r="K45" s="110">
        <v>0.6</v>
      </c>
      <c r="L45" s="107">
        <f t="shared" si="2"/>
        <v>2.8104</v>
      </c>
    </row>
    <row r="46" spans="1:12" ht="19.5" customHeight="1">
      <c r="A46" s="66" t="s">
        <v>235</v>
      </c>
      <c r="B46" s="36" t="s">
        <v>289</v>
      </c>
      <c r="C46" s="36" t="s">
        <v>290</v>
      </c>
      <c r="D46" s="182"/>
      <c r="E46" s="128"/>
      <c r="F46" s="30" t="s">
        <v>93</v>
      </c>
      <c r="G46" s="36" t="s">
        <v>291</v>
      </c>
      <c r="H46" s="30">
        <v>77</v>
      </c>
      <c r="I46" s="106">
        <v>4150</v>
      </c>
      <c r="J46" s="106">
        <v>1003</v>
      </c>
      <c r="K46" s="110">
        <v>0.6</v>
      </c>
      <c r="L46" s="107">
        <f t="shared" si="2"/>
        <v>2.49</v>
      </c>
    </row>
    <row r="47" spans="1:12" ht="19.5" customHeight="1">
      <c r="A47" s="66" t="s">
        <v>235</v>
      </c>
      <c r="B47" s="36" t="s">
        <v>292</v>
      </c>
      <c r="C47" s="36" t="s">
        <v>293</v>
      </c>
      <c r="D47" s="182">
        <v>574359</v>
      </c>
      <c r="E47" s="128">
        <v>809125</v>
      </c>
      <c r="F47" s="30" t="s">
        <v>93</v>
      </c>
      <c r="G47" s="36" t="s">
        <v>294</v>
      </c>
      <c r="H47" s="30">
        <v>117</v>
      </c>
      <c r="I47" s="106">
        <v>9507</v>
      </c>
      <c r="J47" s="106">
        <v>2351</v>
      </c>
      <c r="K47" s="127">
        <f>L47*1000/I47</f>
        <v>0.1577784790154623</v>
      </c>
      <c r="L47" s="110">
        <v>1.5</v>
      </c>
    </row>
    <row r="48" spans="1:12" ht="19.5" customHeight="1">
      <c r="A48" s="66" t="s">
        <v>235</v>
      </c>
      <c r="B48" s="36" t="s">
        <v>273</v>
      </c>
      <c r="C48" s="36" t="s">
        <v>295</v>
      </c>
      <c r="D48" s="182"/>
      <c r="E48" s="128"/>
      <c r="F48" s="30" t="s">
        <v>93</v>
      </c>
      <c r="G48" s="36" t="s">
        <v>296</v>
      </c>
      <c r="H48" s="30">
        <v>273</v>
      </c>
      <c r="I48" s="106">
        <v>10852</v>
      </c>
      <c r="J48" s="106">
        <v>2813</v>
      </c>
      <c r="K48" s="110">
        <v>0.6</v>
      </c>
      <c r="L48" s="107">
        <f t="shared" si="2"/>
        <v>6.5112</v>
      </c>
    </row>
    <row r="49" spans="1:12" ht="19.5" customHeight="1">
      <c r="A49" s="66" t="s">
        <v>235</v>
      </c>
      <c r="B49" s="36" t="s">
        <v>297</v>
      </c>
      <c r="C49" s="36" t="s">
        <v>298</v>
      </c>
      <c r="D49" s="182"/>
      <c r="E49" s="128"/>
      <c r="F49" s="30" t="s">
        <v>93</v>
      </c>
      <c r="G49" s="128" t="s">
        <v>299</v>
      </c>
      <c r="H49" s="30">
        <v>127</v>
      </c>
      <c r="I49" s="106">
        <v>5456</v>
      </c>
      <c r="J49" s="106">
        <v>1350</v>
      </c>
      <c r="K49" s="110">
        <v>0.6</v>
      </c>
      <c r="L49" s="107">
        <f t="shared" si="2"/>
        <v>3.2736</v>
      </c>
    </row>
    <row r="50" spans="1:12" ht="19.5" customHeight="1">
      <c r="A50" s="66" t="s">
        <v>235</v>
      </c>
      <c r="B50" s="36" t="s">
        <v>300</v>
      </c>
      <c r="C50" s="36" t="s">
        <v>301</v>
      </c>
      <c r="D50" s="182">
        <v>576246</v>
      </c>
      <c r="E50" s="128">
        <v>799870</v>
      </c>
      <c r="F50" s="30" t="s">
        <v>93</v>
      </c>
      <c r="G50" s="128" t="s">
        <v>302</v>
      </c>
      <c r="H50" s="30">
        <v>101</v>
      </c>
      <c r="I50" s="106">
        <v>6377</v>
      </c>
      <c r="J50" s="106">
        <v>1529</v>
      </c>
      <c r="K50" s="110">
        <v>0.6</v>
      </c>
      <c r="L50" s="107">
        <f t="shared" si="2"/>
        <v>3.8261999999999996</v>
      </c>
    </row>
    <row r="51" spans="1:12" ht="19.5" customHeight="1">
      <c r="A51" s="66" t="s">
        <v>235</v>
      </c>
      <c r="B51" s="36" t="s">
        <v>303</v>
      </c>
      <c r="C51" s="36" t="s">
        <v>304</v>
      </c>
      <c r="D51" s="182">
        <v>576641</v>
      </c>
      <c r="E51" s="128">
        <v>796395</v>
      </c>
      <c r="F51" s="30" t="s">
        <v>93</v>
      </c>
      <c r="G51" s="128" t="s">
        <v>305</v>
      </c>
      <c r="H51" s="30">
        <v>75</v>
      </c>
      <c r="I51" s="106">
        <v>5630</v>
      </c>
      <c r="J51" s="106">
        <v>1371</v>
      </c>
      <c r="K51" s="110">
        <v>0.6</v>
      </c>
      <c r="L51" s="107">
        <f t="shared" si="2"/>
        <v>3.378</v>
      </c>
    </row>
    <row r="52" spans="1:12" s="14" customFormat="1" ht="19.5" customHeight="1">
      <c r="A52" s="41"/>
      <c r="B52" s="32" t="s">
        <v>306</v>
      </c>
      <c r="C52" s="30"/>
      <c r="D52" s="30"/>
      <c r="E52" s="30"/>
      <c r="F52" s="30"/>
      <c r="G52" s="36"/>
      <c r="H52" s="30"/>
      <c r="I52" s="124">
        <f>SUM(I53:I61)</f>
        <v>61319</v>
      </c>
      <c r="J52" s="124">
        <f>SUM(J53:J61)</f>
        <v>15482</v>
      </c>
      <c r="K52" s="125"/>
      <c r="L52" s="126">
        <f>SUM(L53:L61)</f>
        <v>35.985</v>
      </c>
    </row>
    <row r="53" spans="1:12" ht="19.5" customHeight="1">
      <c r="A53" s="66" t="s">
        <v>235</v>
      </c>
      <c r="B53" s="36" t="s">
        <v>306</v>
      </c>
      <c r="C53" s="36" t="s">
        <v>307</v>
      </c>
      <c r="D53" s="179">
        <v>574687</v>
      </c>
      <c r="E53" s="171">
        <v>815219</v>
      </c>
      <c r="F53" s="30"/>
      <c r="G53" s="105" t="s">
        <v>308</v>
      </c>
      <c r="H53" s="30">
        <v>3.8</v>
      </c>
      <c r="I53" s="106">
        <v>7138</v>
      </c>
      <c r="J53" s="106">
        <v>2749</v>
      </c>
      <c r="K53" s="29">
        <f>L53*1000/I53</f>
        <v>1.4009526478005043</v>
      </c>
      <c r="L53" s="107">
        <v>10</v>
      </c>
    </row>
    <row r="54" spans="1:12" ht="19.5" customHeight="1">
      <c r="A54" s="66" t="s">
        <v>235</v>
      </c>
      <c r="B54" s="36" t="s">
        <v>309</v>
      </c>
      <c r="C54" s="36" t="s">
        <v>310</v>
      </c>
      <c r="D54" s="179">
        <v>575818</v>
      </c>
      <c r="E54" s="128">
        <v>825981</v>
      </c>
      <c r="F54" s="30" t="s">
        <v>93</v>
      </c>
      <c r="G54" s="109" t="s">
        <v>311</v>
      </c>
      <c r="H54" s="30">
        <v>34.7</v>
      </c>
      <c r="I54" s="106">
        <v>6534</v>
      </c>
      <c r="J54" s="106">
        <v>1525</v>
      </c>
      <c r="K54" s="110">
        <v>0.6</v>
      </c>
      <c r="L54" s="107">
        <f aca="true" t="shared" si="3" ref="L54:L60">(I54*K54)/1000</f>
        <v>3.9203999999999994</v>
      </c>
    </row>
    <row r="55" spans="1:12" ht="19.5" customHeight="1">
      <c r="A55" s="66" t="s">
        <v>235</v>
      </c>
      <c r="B55" s="36" t="s">
        <v>312</v>
      </c>
      <c r="C55" s="36" t="s">
        <v>313</v>
      </c>
      <c r="D55" s="179">
        <v>570702</v>
      </c>
      <c r="E55" s="174">
        <v>818547</v>
      </c>
      <c r="F55" s="30" t="s">
        <v>93</v>
      </c>
      <c r="G55" s="109"/>
      <c r="H55" s="30">
        <v>61.9</v>
      </c>
      <c r="I55" s="106">
        <v>7811</v>
      </c>
      <c r="J55" s="106">
        <v>1844</v>
      </c>
      <c r="K55" s="110">
        <v>0.6</v>
      </c>
      <c r="L55" s="107">
        <f t="shared" si="3"/>
        <v>4.686599999999999</v>
      </c>
    </row>
    <row r="56" spans="1:12" ht="19.5" customHeight="1">
      <c r="A56" s="66" t="s">
        <v>235</v>
      </c>
      <c r="B56" s="36" t="s">
        <v>314</v>
      </c>
      <c r="C56" s="36" t="s">
        <v>315</v>
      </c>
      <c r="D56" s="179">
        <v>572605</v>
      </c>
      <c r="E56" s="174">
        <v>824915</v>
      </c>
      <c r="F56" s="30" t="s">
        <v>93</v>
      </c>
      <c r="G56" s="46" t="s">
        <v>316</v>
      </c>
      <c r="H56" s="30">
        <v>69.46</v>
      </c>
      <c r="I56" s="106">
        <v>8670</v>
      </c>
      <c r="J56" s="106">
        <v>2082</v>
      </c>
      <c r="K56" s="110">
        <v>0.6</v>
      </c>
      <c r="L56" s="107">
        <f t="shared" si="3"/>
        <v>5.202</v>
      </c>
    </row>
    <row r="57" spans="1:12" ht="19.5" customHeight="1">
      <c r="A57" s="66" t="s">
        <v>190</v>
      </c>
      <c r="B57" s="36" t="s">
        <v>317</v>
      </c>
      <c r="C57" s="36" t="s">
        <v>318</v>
      </c>
      <c r="D57" s="182"/>
      <c r="E57" s="128"/>
      <c r="F57" s="30" t="s">
        <v>93</v>
      </c>
      <c r="G57" s="109" t="s">
        <v>319</v>
      </c>
      <c r="H57" s="30">
        <v>52.4</v>
      </c>
      <c r="I57" s="106">
        <v>8172</v>
      </c>
      <c r="J57" s="106">
        <v>1858</v>
      </c>
      <c r="K57" s="110">
        <v>0.6</v>
      </c>
      <c r="L57" s="107">
        <f t="shared" si="3"/>
        <v>4.9032</v>
      </c>
    </row>
    <row r="58" spans="1:12" ht="19.5" customHeight="1">
      <c r="A58" s="66" t="s">
        <v>235</v>
      </c>
      <c r="B58" s="36" t="s">
        <v>320</v>
      </c>
      <c r="C58" s="36" t="s">
        <v>321</v>
      </c>
      <c r="D58" s="179">
        <v>576343</v>
      </c>
      <c r="E58" s="128">
        <v>815233</v>
      </c>
      <c r="F58" s="30" t="s">
        <v>93</v>
      </c>
      <c r="G58" s="109" t="s">
        <v>322</v>
      </c>
      <c r="H58" s="30">
        <v>50.9</v>
      </c>
      <c r="I58" s="106">
        <v>8589</v>
      </c>
      <c r="J58" s="106">
        <v>2036</v>
      </c>
      <c r="K58" s="129">
        <f>L58/I58</f>
        <v>7.7308184887647E-05</v>
      </c>
      <c r="L58" s="127">
        <v>0.664</v>
      </c>
    </row>
    <row r="59" spans="1:12" ht="19.5" customHeight="1">
      <c r="A59" s="66" t="s">
        <v>235</v>
      </c>
      <c r="B59" s="36" t="s">
        <v>323</v>
      </c>
      <c r="C59" s="36" t="s">
        <v>324</v>
      </c>
      <c r="D59" s="179"/>
      <c r="E59" s="128"/>
      <c r="F59" s="30" t="s">
        <v>93</v>
      </c>
      <c r="G59" s="36" t="s">
        <v>325</v>
      </c>
      <c r="H59" s="30">
        <v>118.8</v>
      </c>
      <c r="I59" s="106">
        <v>6009</v>
      </c>
      <c r="J59" s="106">
        <v>1330</v>
      </c>
      <c r="K59" s="110">
        <v>0.6</v>
      </c>
      <c r="L59" s="107">
        <f t="shared" si="3"/>
        <v>3.6054</v>
      </c>
    </row>
    <row r="60" spans="1:12" ht="19.5" customHeight="1">
      <c r="A60" s="66" t="s">
        <v>235</v>
      </c>
      <c r="B60" s="36" t="s">
        <v>306</v>
      </c>
      <c r="C60" s="36" t="s">
        <v>326</v>
      </c>
      <c r="D60" s="179">
        <v>570805</v>
      </c>
      <c r="E60" s="128">
        <v>818420</v>
      </c>
      <c r="F60" s="30" t="s">
        <v>93</v>
      </c>
      <c r="G60" s="36" t="s">
        <v>327</v>
      </c>
      <c r="H60" s="30">
        <v>18.2</v>
      </c>
      <c r="I60" s="106">
        <v>3739</v>
      </c>
      <c r="J60" s="106">
        <v>903</v>
      </c>
      <c r="K60" s="110">
        <v>0.6</v>
      </c>
      <c r="L60" s="107">
        <f t="shared" si="3"/>
        <v>2.2434000000000003</v>
      </c>
    </row>
    <row r="61" spans="1:12" ht="19.5" customHeight="1">
      <c r="A61" s="66" t="s">
        <v>235</v>
      </c>
      <c r="B61" s="36" t="s">
        <v>328</v>
      </c>
      <c r="C61" s="36" t="s">
        <v>329</v>
      </c>
      <c r="D61" s="179">
        <v>579800</v>
      </c>
      <c r="E61" s="128">
        <v>821028</v>
      </c>
      <c r="F61" s="30" t="s">
        <v>93</v>
      </c>
      <c r="G61" s="36"/>
      <c r="H61" s="30">
        <v>28.8</v>
      </c>
      <c r="I61" s="106">
        <v>4657</v>
      </c>
      <c r="J61" s="106">
        <v>1155</v>
      </c>
      <c r="K61" s="110">
        <v>0.6</v>
      </c>
      <c r="L61" s="107">
        <v>0.76</v>
      </c>
    </row>
    <row r="62" spans="1:12" s="14" customFormat="1" ht="19.5" customHeight="1">
      <c r="A62" s="41"/>
      <c r="B62" s="32" t="s">
        <v>330</v>
      </c>
      <c r="C62" s="30"/>
      <c r="F62" s="30"/>
      <c r="G62" s="36"/>
      <c r="H62" s="30"/>
      <c r="I62" s="124">
        <f>SUM(I63:I69)</f>
        <v>33595</v>
      </c>
      <c r="J62" s="124">
        <f>SUM(J63:J69)</f>
        <v>9076</v>
      </c>
      <c r="K62" s="125"/>
      <c r="L62" s="126">
        <f>SUM(L63:L69)</f>
        <v>19.6196</v>
      </c>
    </row>
    <row r="63" spans="1:12" ht="19.5" customHeight="1">
      <c r="A63" s="66" t="s">
        <v>190</v>
      </c>
      <c r="B63" s="109" t="s">
        <v>331</v>
      </c>
      <c r="C63" s="36" t="s">
        <v>332</v>
      </c>
      <c r="D63" s="179">
        <v>538330</v>
      </c>
      <c r="E63" s="128">
        <v>836764</v>
      </c>
      <c r="F63" s="30"/>
      <c r="G63" s="105" t="s">
        <v>333</v>
      </c>
      <c r="H63" s="30">
        <v>4.5</v>
      </c>
      <c r="I63" s="106">
        <v>1232</v>
      </c>
      <c r="J63" s="106">
        <v>470</v>
      </c>
      <c r="K63" s="29"/>
      <c r="L63" s="107">
        <v>2</v>
      </c>
    </row>
    <row r="64" spans="1:12" ht="19.5" customHeight="1">
      <c r="A64" s="66" t="s">
        <v>190</v>
      </c>
      <c r="B64" s="36" t="s">
        <v>334</v>
      </c>
      <c r="C64" s="36" t="s">
        <v>335</v>
      </c>
      <c r="D64" s="179">
        <v>535921</v>
      </c>
      <c r="E64" s="171">
        <v>854287</v>
      </c>
      <c r="F64" s="30"/>
      <c r="G64" s="36" t="s">
        <v>336</v>
      </c>
      <c r="H64" s="30">
        <v>9.85</v>
      </c>
      <c r="I64" s="106">
        <v>1758</v>
      </c>
      <c r="J64" s="106">
        <v>467</v>
      </c>
      <c r="K64" s="29">
        <f>600/I64</f>
        <v>0.3412969283276451</v>
      </c>
      <c r="L64" s="107">
        <v>1.5</v>
      </c>
    </row>
    <row r="65" spans="1:12" ht="19.5" customHeight="1">
      <c r="A65" s="66" t="s">
        <v>190</v>
      </c>
      <c r="B65" s="36" t="s">
        <v>334</v>
      </c>
      <c r="C65" s="36" t="s">
        <v>337</v>
      </c>
      <c r="D65" s="182">
        <v>535125</v>
      </c>
      <c r="E65" s="128">
        <v>851600</v>
      </c>
      <c r="F65" s="30" t="s">
        <v>93</v>
      </c>
      <c r="G65" s="36" t="s">
        <v>151</v>
      </c>
      <c r="H65" s="30">
        <v>93</v>
      </c>
      <c r="I65" s="106">
        <v>5622</v>
      </c>
      <c r="J65" s="106">
        <v>1579</v>
      </c>
      <c r="K65" s="110">
        <v>0.6</v>
      </c>
      <c r="L65" s="107">
        <f>(I65*K65)/1000</f>
        <v>3.3731999999999998</v>
      </c>
    </row>
    <row r="66" spans="1:12" ht="19.5" customHeight="1">
      <c r="A66" s="66" t="s">
        <v>190</v>
      </c>
      <c r="B66" s="36" t="s">
        <v>338</v>
      </c>
      <c r="C66" s="36" t="s">
        <v>339</v>
      </c>
      <c r="D66" s="182">
        <v>535457</v>
      </c>
      <c r="E66" s="128">
        <v>844236</v>
      </c>
      <c r="F66" s="30" t="s">
        <v>93</v>
      </c>
      <c r="G66" s="36" t="s">
        <v>94</v>
      </c>
      <c r="H66" s="30">
        <v>211.79</v>
      </c>
      <c r="I66" s="106">
        <v>5829</v>
      </c>
      <c r="J66" s="106">
        <v>1371</v>
      </c>
      <c r="K66" s="110">
        <v>0.6</v>
      </c>
      <c r="L66" s="107">
        <f>(I66*K66)/1000</f>
        <v>3.4974000000000003</v>
      </c>
    </row>
    <row r="67" spans="1:12" ht="19.5" customHeight="1">
      <c r="A67" s="66" t="s">
        <v>190</v>
      </c>
      <c r="B67" s="36" t="s">
        <v>340</v>
      </c>
      <c r="C67" s="36" t="s">
        <v>341</v>
      </c>
      <c r="D67" s="183">
        <v>552106</v>
      </c>
      <c r="E67" s="186">
        <v>834376</v>
      </c>
      <c r="F67" s="30" t="s">
        <v>93</v>
      </c>
      <c r="G67" s="36" t="s">
        <v>151</v>
      </c>
      <c r="H67" s="30">
        <v>127</v>
      </c>
      <c r="I67" s="106">
        <v>4739</v>
      </c>
      <c r="J67" s="106">
        <v>1365</v>
      </c>
      <c r="K67" s="29">
        <v>0.6</v>
      </c>
      <c r="L67" s="107">
        <v>0.6</v>
      </c>
    </row>
    <row r="68" spans="1:12" ht="19.5" customHeight="1">
      <c r="A68" s="66" t="s">
        <v>190</v>
      </c>
      <c r="B68" s="36" t="s">
        <v>331</v>
      </c>
      <c r="C68" s="36" t="s">
        <v>342</v>
      </c>
      <c r="D68" s="182">
        <v>537048</v>
      </c>
      <c r="E68" s="128">
        <v>836728</v>
      </c>
      <c r="F68" s="30" t="s">
        <v>93</v>
      </c>
      <c r="G68" s="36" t="s">
        <v>94</v>
      </c>
      <c r="H68" s="30">
        <v>124</v>
      </c>
      <c r="I68" s="106">
        <v>6402</v>
      </c>
      <c r="J68" s="106">
        <v>1675</v>
      </c>
      <c r="K68" s="110">
        <v>0.6</v>
      </c>
      <c r="L68" s="107">
        <f>(I68*K68)/1000</f>
        <v>3.8411999999999997</v>
      </c>
    </row>
    <row r="69" spans="1:12" ht="19.5" customHeight="1">
      <c r="A69" s="66" t="s">
        <v>190</v>
      </c>
      <c r="B69" s="36" t="s">
        <v>343</v>
      </c>
      <c r="C69" s="36" t="s">
        <v>344</v>
      </c>
      <c r="D69" s="182">
        <v>536164</v>
      </c>
      <c r="E69" s="128">
        <v>828557</v>
      </c>
      <c r="F69" s="30" t="s">
        <v>93</v>
      </c>
      <c r="G69" s="36" t="s">
        <v>141</v>
      </c>
      <c r="H69" s="30">
        <v>52.76</v>
      </c>
      <c r="I69" s="106">
        <v>8013</v>
      </c>
      <c r="J69" s="106">
        <v>2149</v>
      </c>
      <c r="K69" s="110">
        <v>0.6</v>
      </c>
      <c r="L69" s="107">
        <f>(I69*K69)/1000</f>
        <v>4.8078</v>
      </c>
    </row>
    <row r="70" spans="1:12" s="14" customFormat="1" ht="19.5" customHeight="1">
      <c r="A70" s="41"/>
      <c r="B70" s="32" t="s">
        <v>345</v>
      </c>
      <c r="C70" s="30"/>
      <c r="D70" s="30"/>
      <c r="E70" s="30"/>
      <c r="F70" s="30"/>
      <c r="G70" s="36"/>
      <c r="H70" s="30"/>
      <c r="I70" s="124">
        <f>SUM(I71:I89)</f>
        <v>89476</v>
      </c>
      <c r="J70" s="124">
        <f>SUM(J71:J89)</f>
        <v>24523</v>
      </c>
      <c r="K70" s="125"/>
      <c r="L70" s="126">
        <f>SUM(L71:L89)</f>
        <v>59.37159999999999</v>
      </c>
    </row>
    <row r="71" spans="1:12" ht="19.5" customHeight="1">
      <c r="A71" s="66" t="s">
        <v>346</v>
      </c>
      <c r="B71" s="36" t="s">
        <v>345</v>
      </c>
      <c r="C71" s="36" t="s">
        <v>347</v>
      </c>
      <c r="D71" s="182">
        <v>570098</v>
      </c>
      <c r="E71" s="128">
        <v>860745</v>
      </c>
      <c r="F71" s="30"/>
      <c r="G71" s="105" t="s">
        <v>348</v>
      </c>
      <c r="H71" s="30">
        <v>6.11</v>
      </c>
      <c r="I71" s="106">
        <v>9607</v>
      </c>
      <c r="J71" s="106">
        <v>3339</v>
      </c>
      <c r="K71" s="29"/>
      <c r="L71" s="107">
        <v>8</v>
      </c>
    </row>
    <row r="72" spans="1:12" ht="19.5" customHeight="1">
      <c r="A72" s="66" t="s">
        <v>190</v>
      </c>
      <c r="B72" s="36" t="s">
        <v>349</v>
      </c>
      <c r="C72" s="36" t="s">
        <v>350</v>
      </c>
      <c r="D72" s="179">
        <v>565291</v>
      </c>
      <c r="E72" s="128">
        <v>849716</v>
      </c>
      <c r="F72" s="30"/>
      <c r="G72" s="105" t="s">
        <v>351</v>
      </c>
      <c r="H72" s="30">
        <v>8.8</v>
      </c>
      <c r="I72" s="106">
        <v>3378</v>
      </c>
      <c r="J72" s="106">
        <v>1106</v>
      </c>
      <c r="K72" s="29"/>
      <c r="L72" s="107">
        <v>4</v>
      </c>
    </row>
    <row r="73" spans="1:12" ht="19.5" customHeight="1">
      <c r="A73" s="66" t="s">
        <v>346</v>
      </c>
      <c r="B73" s="36" t="s">
        <v>352</v>
      </c>
      <c r="C73" s="36" t="s">
        <v>353</v>
      </c>
      <c r="D73" s="179">
        <v>555709</v>
      </c>
      <c r="E73" s="128">
        <v>856983</v>
      </c>
      <c r="F73" s="30"/>
      <c r="G73" s="105" t="s">
        <v>354</v>
      </c>
      <c r="H73" s="30">
        <v>12.18</v>
      </c>
      <c r="I73" s="106">
        <v>3582</v>
      </c>
      <c r="J73" s="106">
        <v>1035</v>
      </c>
      <c r="K73" s="29"/>
      <c r="L73" s="107">
        <v>4</v>
      </c>
    </row>
    <row r="74" spans="1:12" ht="19.5" customHeight="1">
      <c r="A74" s="66" t="s">
        <v>346</v>
      </c>
      <c r="B74" s="36" t="s">
        <v>355</v>
      </c>
      <c r="C74" s="36" t="s">
        <v>356</v>
      </c>
      <c r="D74" s="182">
        <v>563121</v>
      </c>
      <c r="E74" s="128">
        <v>861515</v>
      </c>
      <c r="F74" s="30" t="s">
        <v>93</v>
      </c>
      <c r="G74" s="109" t="s">
        <v>357</v>
      </c>
      <c r="H74" s="30">
        <v>63.22</v>
      </c>
      <c r="I74" s="106">
        <v>7890</v>
      </c>
      <c r="J74" s="106">
        <v>2202</v>
      </c>
      <c r="K74" s="110">
        <v>0.6</v>
      </c>
      <c r="L74" s="107">
        <f aca="true" t="shared" si="4" ref="L74:L89">(I74*K74)/1000</f>
        <v>4.734</v>
      </c>
    </row>
    <row r="75" spans="1:12" ht="19.5" customHeight="1">
      <c r="A75" s="66" t="s">
        <v>346</v>
      </c>
      <c r="B75" s="36" t="s">
        <v>132</v>
      </c>
      <c r="C75" s="36" t="s">
        <v>133</v>
      </c>
      <c r="D75" s="182">
        <v>569011</v>
      </c>
      <c r="E75" s="128">
        <v>862978</v>
      </c>
      <c r="F75" s="30" t="s">
        <v>93</v>
      </c>
      <c r="G75" s="109" t="s">
        <v>358</v>
      </c>
      <c r="H75" s="30">
        <v>46.01</v>
      </c>
      <c r="I75" s="106">
        <v>3837</v>
      </c>
      <c r="J75" s="106">
        <v>1107</v>
      </c>
      <c r="K75" s="110">
        <v>0.6</v>
      </c>
      <c r="L75" s="107">
        <f t="shared" si="4"/>
        <v>2.3022</v>
      </c>
    </row>
    <row r="76" spans="1:12" ht="19.5" customHeight="1">
      <c r="A76" s="66" t="s">
        <v>346</v>
      </c>
      <c r="B76" s="36" t="s">
        <v>359</v>
      </c>
      <c r="C76" s="36" t="s">
        <v>360</v>
      </c>
      <c r="D76" s="182">
        <v>571386</v>
      </c>
      <c r="E76" s="128">
        <v>862904</v>
      </c>
      <c r="F76" s="30" t="s">
        <v>93</v>
      </c>
      <c r="G76" s="36" t="s">
        <v>361</v>
      </c>
      <c r="H76" s="30">
        <v>26.28</v>
      </c>
      <c r="I76" s="106">
        <v>3939</v>
      </c>
      <c r="J76" s="106">
        <v>957</v>
      </c>
      <c r="K76" s="110">
        <v>0.6</v>
      </c>
      <c r="L76" s="107">
        <f t="shared" si="4"/>
        <v>2.3634</v>
      </c>
    </row>
    <row r="77" spans="1:12" ht="19.5" customHeight="1">
      <c r="A77" s="66" t="s">
        <v>346</v>
      </c>
      <c r="B77" s="36" t="s">
        <v>362</v>
      </c>
      <c r="C77" s="36" t="s">
        <v>363</v>
      </c>
      <c r="D77" s="182">
        <v>571546</v>
      </c>
      <c r="E77" s="128">
        <v>866175</v>
      </c>
      <c r="F77" s="30" t="s">
        <v>93</v>
      </c>
      <c r="G77" s="36" t="s">
        <v>364</v>
      </c>
      <c r="H77" s="30">
        <v>49.8</v>
      </c>
      <c r="I77" s="106">
        <v>4549</v>
      </c>
      <c r="J77" s="106">
        <v>1141</v>
      </c>
      <c r="K77" s="110">
        <v>0.6</v>
      </c>
      <c r="L77" s="107">
        <f t="shared" si="4"/>
        <v>2.7294</v>
      </c>
    </row>
    <row r="78" spans="1:12" ht="19.5" customHeight="1">
      <c r="A78" s="66" t="s">
        <v>346</v>
      </c>
      <c r="B78" s="36" t="s">
        <v>365</v>
      </c>
      <c r="C78" s="36" t="s">
        <v>366</v>
      </c>
      <c r="D78" s="182">
        <v>567330</v>
      </c>
      <c r="E78" s="128">
        <v>837354</v>
      </c>
      <c r="F78" s="30" t="s">
        <v>93</v>
      </c>
      <c r="G78" s="36" t="s">
        <v>367</v>
      </c>
      <c r="H78" s="30">
        <v>30.97</v>
      </c>
      <c r="I78" s="106">
        <v>3718</v>
      </c>
      <c r="J78" s="106">
        <v>891</v>
      </c>
      <c r="K78" s="110">
        <v>0.6</v>
      </c>
      <c r="L78" s="107">
        <f t="shared" si="4"/>
        <v>2.2308</v>
      </c>
    </row>
    <row r="79" spans="1:12" ht="19.5" customHeight="1">
      <c r="A79" s="66" t="s">
        <v>346</v>
      </c>
      <c r="B79" s="36" t="s">
        <v>352</v>
      </c>
      <c r="C79" s="36" t="s">
        <v>368</v>
      </c>
      <c r="D79" s="182">
        <v>556926</v>
      </c>
      <c r="E79" s="128">
        <v>854843</v>
      </c>
      <c r="F79" s="30" t="s">
        <v>93</v>
      </c>
      <c r="G79" s="36" t="s">
        <v>369</v>
      </c>
      <c r="H79" s="30">
        <v>61.99</v>
      </c>
      <c r="I79" s="106">
        <v>4864</v>
      </c>
      <c r="J79" s="106">
        <v>1282</v>
      </c>
      <c r="K79" s="110">
        <v>0.6</v>
      </c>
      <c r="L79" s="107">
        <f t="shared" si="4"/>
        <v>2.9184</v>
      </c>
    </row>
    <row r="80" spans="1:12" ht="19.5" customHeight="1">
      <c r="A80" s="66" t="s">
        <v>346</v>
      </c>
      <c r="B80" s="36" t="s">
        <v>370</v>
      </c>
      <c r="C80" s="36" t="s">
        <v>371</v>
      </c>
      <c r="D80" s="182">
        <v>580457</v>
      </c>
      <c r="E80" s="128">
        <v>870388</v>
      </c>
      <c r="F80" s="30" t="s">
        <v>93</v>
      </c>
      <c r="G80" s="36" t="s">
        <v>372</v>
      </c>
      <c r="H80" s="30">
        <v>27.58</v>
      </c>
      <c r="I80" s="106">
        <v>2639</v>
      </c>
      <c r="J80" s="106">
        <v>743</v>
      </c>
      <c r="K80" s="110">
        <v>0.6</v>
      </c>
      <c r="L80" s="107">
        <f t="shared" si="4"/>
        <v>1.5834</v>
      </c>
    </row>
    <row r="81" spans="1:12" ht="19.5" customHeight="1">
      <c r="A81" s="66" t="s">
        <v>346</v>
      </c>
      <c r="B81" s="36" t="s">
        <v>373</v>
      </c>
      <c r="C81" s="36" t="s">
        <v>374</v>
      </c>
      <c r="D81" s="182">
        <v>554642</v>
      </c>
      <c r="E81" s="128">
        <v>858184</v>
      </c>
      <c r="F81" s="30" t="s">
        <v>93</v>
      </c>
      <c r="G81" s="36" t="s">
        <v>375</v>
      </c>
      <c r="H81" s="30">
        <v>37.2</v>
      </c>
      <c r="I81" s="106">
        <v>3781</v>
      </c>
      <c r="J81" s="106">
        <v>1015</v>
      </c>
      <c r="K81" s="110">
        <v>0.6</v>
      </c>
      <c r="L81" s="107">
        <f t="shared" si="4"/>
        <v>2.2685999999999997</v>
      </c>
    </row>
    <row r="82" spans="1:12" ht="19.5" customHeight="1">
      <c r="A82" s="66" t="s">
        <v>346</v>
      </c>
      <c r="B82" s="36" t="s">
        <v>376</v>
      </c>
      <c r="C82" s="36" t="s">
        <v>377</v>
      </c>
      <c r="D82" s="182">
        <v>558174</v>
      </c>
      <c r="E82" s="128">
        <v>864406</v>
      </c>
      <c r="F82" s="30" t="s">
        <v>93</v>
      </c>
      <c r="G82" s="36" t="s">
        <v>378</v>
      </c>
      <c r="H82" s="30">
        <v>72.04</v>
      </c>
      <c r="I82" s="106">
        <v>7597</v>
      </c>
      <c r="J82" s="106">
        <v>1927</v>
      </c>
      <c r="K82" s="110">
        <v>0.6</v>
      </c>
      <c r="L82" s="107">
        <f t="shared" si="4"/>
        <v>4.5582</v>
      </c>
    </row>
    <row r="83" spans="1:12" ht="19.5" customHeight="1">
      <c r="A83" s="66" t="s">
        <v>346</v>
      </c>
      <c r="B83" s="36" t="s">
        <v>379</v>
      </c>
      <c r="C83" s="36" t="s">
        <v>380</v>
      </c>
      <c r="D83" s="182">
        <v>564700</v>
      </c>
      <c r="E83" s="128">
        <v>854024</v>
      </c>
      <c r="F83" s="30" t="s">
        <v>93</v>
      </c>
      <c r="G83" s="36" t="s">
        <v>381</v>
      </c>
      <c r="H83" s="30">
        <v>42.57</v>
      </c>
      <c r="I83" s="106">
        <v>3431</v>
      </c>
      <c r="J83" s="106">
        <v>872</v>
      </c>
      <c r="K83" s="110">
        <v>0.6</v>
      </c>
      <c r="L83" s="107">
        <f t="shared" si="4"/>
        <v>2.0585999999999998</v>
      </c>
    </row>
    <row r="84" spans="1:12" ht="19.5" customHeight="1">
      <c r="A84" s="66" t="s">
        <v>346</v>
      </c>
      <c r="B84" s="36" t="s">
        <v>382</v>
      </c>
      <c r="C84" s="36" t="s">
        <v>383</v>
      </c>
      <c r="D84" s="182"/>
      <c r="E84" s="128"/>
      <c r="F84" s="30" t="s">
        <v>93</v>
      </c>
      <c r="G84" s="36" t="s">
        <v>384</v>
      </c>
      <c r="H84" s="30">
        <v>53.44</v>
      </c>
      <c r="I84" s="106">
        <v>4852</v>
      </c>
      <c r="J84" s="106">
        <v>1167</v>
      </c>
      <c r="K84" s="110">
        <v>0.6</v>
      </c>
      <c r="L84" s="107">
        <f t="shared" si="4"/>
        <v>2.9112</v>
      </c>
    </row>
    <row r="85" spans="1:12" ht="19.5" customHeight="1">
      <c r="A85" s="66" t="s">
        <v>346</v>
      </c>
      <c r="B85" s="36" t="s">
        <v>349</v>
      </c>
      <c r="C85" s="36" t="s">
        <v>385</v>
      </c>
      <c r="D85" s="182">
        <v>558002</v>
      </c>
      <c r="E85" s="128">
        <v>856291</v>
      </c>
      <c r="F85" s="30" t="s">
        <v>93</v>
      </c>
      <c r="G85" s="36" t="s">
        <v>386</v>
      </c>
      <c r="H85" s="30">
        <v>27.88</v>
      </c>
      <c r="I85" s="106">
        <v>2261</v>
      </c>
      <c r="J85" s="106">
        <v>567</v>
      </c>
      <c r="K85" s="110">
        <v>0.6</v>
      </c>
      <c r="L85" s="107">
        <f t="shared" si="4"/>
        <v>1.3565999999999998</v>
      </c>
    </row>
    <row r="86" spans="1:12" ht="19.5" customHeight="1">
      <c r="A86" s="66" t="s">
        <v>346</v>
      </c>
      <c r="B86" s="36" t="s">
        <v>387</v>
      </c>
      <c r="C86" s="36" t="s">
        <v>388</v>
      </c>
      <c r="D86" s="182">
        <v>551283</v>
      </c>
      <c r="E86" s="128">
        <v>847265</v>
      </c>
      <c r="F86" s="30" t="s">
        <v>93</v>
      </c>
      <c r="G86" s="36" t="s">
        <v>389</v>
      </c>
      <c r="H86" s="30">
        <v>29.68</v>
      </c>
      <c r="I86" s="106">
        <v>3712</v>
      </c>
      <c r="J86" s="106">
        <v>944</v>
      </c>
      <c r="K86" s="110">
        <v>0.6</v>
      </c>
      <c r="L86" s="107">
        <f t="shared" si="4"/>
        <v>2.2272</v>
      </c>
    </row>
    <row r="87" spans="1:12" ht="19.5" customHeight="1">
      <c r="A87" s="66" t="s">
        <v>346</v>
      </c>
      <c r="B87" s="36" t="s">
        <v>390</v>
      </c>
      <c r="C87" s="36" t="s">
        <v>391</v>
      </c>
      <c r="D87" s="182"/>
      <c r="E87" s="128"/>
      <c r="F87" s="30" t="s">
        <v>93</v>
      </c>
      <c r="G87" s="36" t="s">
        <v>392</v>
      </c>
      <c r="H87" s="30">
        <v>46.48</v>
      </c>
      <c r="I87" s="106">
        <v>7796</v>
      </c>
      <c r="J87" s="106">
        <v>1951</v>
      </c>
      <c r="K87" s="110">
        <v>0.6</v>
      </c>
      <c r="L87" s="107">
        <f t="shared" si="4"/>
        <v>4.677599999999999</v>
      </c>
    </row>
    <row r="88" spans="1:12" ht="19.5" customHeight="1">
      <c r="A88" s="66" t="s">
        <v>346</v>
      </c>
      <c r="B88" s="36" t="s">
        <v>393</v>
      </c>
      <c r="C88" s="36" t="s">
        <v>394</v>
      </c>
      <c r="D88" s="182">
        <v>563978</v>
      </c>
      <c r="E88" s="128">
        <v>871724</v>
      </c>
      <c r="F88" s="30" t="s">
        <v>93</v>
      </c>
      <c r="G88" s="36" t="s">
        <v>395</v>
      </c>
      <c r="H88" s="30">
        <v>31.72</v>
      </c>
      <c r="I88" s="106">
        <v>5623</v>
      </c>
      <c r="J88" s="106">
        <v>1479</v>
      </c>
      <c r="K88" s="127">
        <f>L88*1000/I88</f>
        <v>0.5335230304108127</v>
      </c>
      <c r="L88" s="107">
        <v>3</v>
      </c>
    </row>
    <row r="89" spans="1:12" ht="19.5" customHeight="1">
      <c r="A89" s="66" t="s">
        <v>346</v>
      </c>
      <c r="B89" s="36" t="s">
        <v>345</v>
      </c>
      <c r="C89" s="36" t="s">
        <v>396</v>
      </c>
      <c r="D89" s="182">
        <v>570052</v>
      </c>
      <c r="E89" s="128">
        <v>861575</v>
      </c>
      <c r="F89" s="30"/>
      <c r="G89" s="36" t="s">
        <v>397</v>
      </c>
      <c r="H89" s="30">
        <v>24</v>
      </c>
      <c r="I89" s="106">
        <v>2420</v>
      </c>
      <c r="J89" s="106">
        <v>798</v>
      </c>
      <c r="K89" s="110">
        <v>0.6</v>
      </c>
      <c r="L89" s="107">
        <f t="shared" si="4"/>
        <v>1.452</v>
      </c>
    </row>
    <row r="90" spans="1:12" s="14" customFormat="1" ht="19.5" customHeight="1">
      <c r="A90" s="41"/>
      <c r="B90" s="30" t="s">
        <v>398</v>
      </c>
      <c r="C90" s="30"/>
      <c r="D90" s="30"/>
      <c r="E90" s="30"/>
      <c r="F90" s="30"/>
      <c r="G90" s="36"/>
      <c r="H90" s="30"/>
      <c r="I90" s="124">
        <f>SUM(I91:I96)</f>
        <v>38096</v>
      </c>
      <c r="J90" s="124">
        <f>SUM(J91:J96)</f>
        <v>10657</v>
      </c>
      <c r="K90" s="125"/>
      <c r="L90" s="126">
        <f>SUM(L91:L96)</f>
        <v>22.947</v>
      </c>
    </row>
    <row r="91" spans="1:12" ht="19.5" customHeight="1">
      <c r="A91" s="66" t="s">
        <v>346</v>
      </c>
      <c r="B91" s="109" t="s">
        <v>399</v>
      </c>
      <c r="C91" s="36" t="s">
        <v>400</v>
      </c>
      <c r="D91" s="179">
        <v>543752</v>
      </c>
      <c r="E91" s="128">
        <v>854943</v>
      </c>
      <c r="F91" s="30"/>
      <c r="G91" s="105" t="s">
        <v>401</v>
      </c>
      <c r="H91" s="30">
        <v>7.56</v>
      </c>
      <c r="I91" s="106">
        <v>2351</v>
      </c>
      <c r="J91" s="106">
        <v>773</v>
      </c>
      <c r="K91" s="29">
        <f>L91*1000/I91</f>
        <v>0.6380263717566993</v>
      </c>
      <c r="L91" s="107">
        <v>1.5</v>
      </c>
    </row>
    <row r="92" spans="1:12" ht="19.5" customHeight="1">
      <c r="A92" s="66" t="s">
        <v>346</v>
      </c>
      <c r="B92" s="36" t="s">
        <v>402</v>
      </c>
      <c r="C92" s="36" t="s">
        <v>403</v>
      </c>
      <c r="D92" s="179">
        <v>550475</v>
      </c>
      <c r="E92" s="171">
        <v>847297</v>
      </c>
      <c r="F92" s="30" t="s">
        <v>93</v>
      </c>
      <c r="G92" s="36"/>
      <c r="H92" s="30">
        <v>99.64</v>
      </c>
      <c r="I92" s="106">
        <v>11705</v>
      </c>
      <c r="J92" s="106">
        <v>3251</v>
      </c>
      <c r="K92" s="110">
        <v>0.6</v>
      </c>
      <c r="L92" s="107">
        <f>(I92*K92)/1000</f>
        <v>7.023</v>
      </c>
    </row>
    <row r="93" spans="1:12" ht="19.5" customHeight="1">
      <c r="A93" s="66" t="s">
        <v>346</v>
      </c>
      <c r="B93" s="36" t="s">
        <v>404</v>
      </c>
      <c r="C93" s="36" t="s">
        <v>405</v>
      </c>
      <c r="D93" s="182">
        <v>557019</v>
      </c>
      <c r="E93" s="128">
        <v>845169</v>
      </c>
      <c r="F93" s="30" t="s">
        <v>93</v>
      </c>
      <c r="G93" s="36"/>
      <c r="H93" s="30">
        <v>57.16</v>
      </c>
      <c r="I93" s="106">
        <v>5079</v>
      </c>
      <c r="J93" s="106">
        <v>1344</v>
      </c>
      <c r="K93" s="110">
        <v>0.6</v>
      </c>
      <c r="L93" s="107">
        <f>(I93*K93)/1000</f>
        <v>3.0474</v>
      </c>
    </row>
    <row r="94" spans="1:12" ht="19.5" customHeight="1">
      <c r="A94" s="66" t="s">
        <v>346</v>
      </c>
      <c r="B94" s="36" t="s">
        <v>406</v>
      </c>
      <c r="C94" s="36" t="s">
        <v>407</v>
      </c>
      <c r="D94" s="182">
        <v>544811</v>
      </c>
      <c r="E94" s="128">
        <v>852782</v>
      </c>
      <c r="F94" s="30" t="s">
        <v>93</v>
      </c>
      <c r="G94" s="36"/>
      <c r="H94" s="30">
        <v>85.8</v>
      </c>
      <c r="I94" s="106">
        <v>5039</v>
      </c>
      <c r="J94" s="106">
        <v>1463</v>
      </c>
      <c r="K94" s="110">
        <v>0.6</v>
      </c>
      <c r="L94" s="107">
        <f>(I94*K94)/1000</f>
        <v>3.0234</v>
      </c>
    </row>
    <row r="95" spans="1:12" ht="19.5" customHeight="1">
      <c r="A95" s="66" t="s">
        <v>346</v>
      </c>
      <c r="B95" s="36" t="s">
        <v>399</v>
      </c>
      <c r="C95" s="36" t="s">
        <v>408</v>
      </c>
      <c r="D95" s="182">
        <v>543845</v>
      </c>
      <c r="E95" s="128">
        <v>855267</v>
      </c>
      <c r="F95" s="30" t="s">
        <v>93</v>
      </c>
      <c r="G95" s="109"/>
      <c r="H95" s="30">
        <v>68.4</v>
      </c>
      <c r="I95" s="106">
        <v>5169</v>
      </c>
      <c r="J95" s="106">
        <v>1412</v>
      </c>
      <c r="K95" s="110">
        <v>0.6</v>
      </c>
      <c r="L95" s="107">
        <f>(I95*K95)/1000</f>
        <v>3.1014</v>
      </c>
    </row>
    <row r="96" spans="1:12" ht="19.5" customHeight="1">
      <c r="A96" s="66" t="s">
        <v>346</v>
      </c>
      <c r="B96" s="36" t="s">
        <v>409</v>
      </c>
      <c r="C96" s="36" t="s">
        <v>410</v>
      </c>
      <c r="D96" s="182">
        <v>542405</v>
      </c>
      <c r="E96" s="128">
        <v>868402</v>
      </c>
      <c r="F96" s="30" t="s">
        <v>93</v>
      </c>
      <c r="G96" s="109"/>
      <c r="H96" s="30">
        <v>196</v>
      </c>
      <c r="I96" s="106">
        <v>8753</v>
      </c>
      <c r="J96" s="106">
        <v>2414</v>
      </c>
      <c r="K96" s="110">
        <v>0.6</v>
      </c>
      <c r="L96" s="107">
        <f>(I96*K96)/1000</f>
        <v>5.2518</v>
      </c>
    </row>
    <row r="97" spans="1:12" s="14" customFormat="1" ht="19.5" customHeight="1">
      <c r="A97" s="41"/>
      <c r="B97" s="30" t="s">
        <v>411</v>
      </c>
      <c r="C97" s="30"/>
      <c r="D97" s="182"/>
      <c r="E97" s="128"/>
      <c r="F97" s="30"/>
      <c r="G97" s="36"/>
      <c r="H97" s="30"/>
      <c r="I97" s="130">
        <f>SUM(I98:I104)</f>
        <v>41894</v>
      </c>
      <c r="J97" s="130">
        <f>SUM(J98:J104)</f>
        <v>10785</v>
      </c>
      <c r="K97" s="125"/>
      <c r="L97" s="131">
        <f>SUM(L98:L104)</f>
        <v>26.1498</v>
      </c>
    </row>
    <row r="98" spans="1:12" ht="19.5" customHeight="1">
      <c r="A98" s="66" t="s">
        <v>190</v>
      </c>
      <c r="B98" s="36" t="s">
        <v>412</v>
      </c>
      <c r="C98" s="36" t="s">
        <v>413</v>
      </c>
      <c r="D98" s="182">
        <v>576596</v>
      </c>
      <c r="E98" s="128">
        <v>836172</v>
      </c>
      <c r="F98" s="30"/>
      <c r="G98" s="105" t="s">
        <v>414</v>
      </c>
      <c r="H98" s="30">
        <v>1.9</v>
      </c>
      <c r="I98" s="106">
        <v>3311</v>
      </c>
      <c r="J98" s="106">
        <v>1155</v>
      </c>
      <c r="K98" s="29">
        <f>L98*1000/I98</f>
        <v>0.906070673512534</v>
      </c>
      <c r="L98" s="107">
        <v>3</v>
      </c>
    </row>
    <row r="99" spans="1:12" ht="19.5" customHeight="1">
      <c r="A99" s="66" t="s">
        <v>190</v>
      </c>
      <c r="B99" s="36" t="s">
        <v>415</v>
      </c>
      <c r="C99" s="36" t="s">
        <v>416</v>
      </c>
      <c r="D99" s="182">
        <v>579011</v>
      </c>
      <c r="E99" s="128">
        <v>829062</v>
      </c>
      <c r="F99" s="30" t="s">
        <v>93</v>
      </c>
      <c r="G99" s="36" t="s">
        <v>417</v>
      </c>
      <c r="H99" s="30">
        <v>17</v>
      </c>
      <c r="I99" s="106">
        <v>6909</v>
      </c>
      <c r="J99" s="106">
        <v>1611</v>
      </c>
      <c r="K99" s="110">
        <v>0.6</v>
      </c>
      <c r="L99" s="107">
        <f aca="true" t="shared" si="5" ref="L99:L104">(I99*K99)/1000</f>
        <v>4.1453999999999995</v>
      </c>
    </row>
    <row r="100" spans="1:12" ht="19.5" customHeight="1">
      <c r="A100" s="66" t="s">
        <v>190</v>
      </c>
      <c r="B100" s="36" t="s">
        <v>418</v>
      </c>
      <c r="C100" s="36" t="s">
        <v>419</v>
      </c>
      <c r="D100" s="182">
        <v>584974</v>
      </c>
      <c r="E100" s="128">
        <v>835833</v>
      </c>
      <c r="F100" s="30" t="s">
        <v>93</v>
      </c>
      <c r="G100" s="36" t="s">
        <v>420</v>
      </c>
      <c r="H100" s="30">
        <v>31</v>
      </c>
      <c r="I100" s="106">
        <v>4540</v>
      </c>
      <c r="J100" s="106">
        <v>1147</v>
      </c>
      <c r="K100" s="110">
        <v>0.6</v>
      </c>
      <c r="L100" s="107">
        <f t="shared" si="5"/>
        <v>2.724</v>
      </c>
    </row>
    <row r="101" spans="1:12" ht="19.5" customHeight="1">
      <c r="A101" s="66" t="s">
        <v>190</v>
      </c>
      <c r="B101" s="36" t="s">
        <v>421</v>
      </c>
      <c r="C101" s="36" t="s">
        <v>422</v>
      </c>
      <c r="D101" s="182">
        <v>578258</v>
      </c>
      <c r="E101" s="128">
        <v>833615</v>
      </c>
      <c r="F101" s="30" t="s">
        <v>93</v>
      </c>
      <c r="G101" s="36" t="s">
        <v>423</v>
      </c>
      <c r="H101" s="30">
        <v>20</v>
      </c>
      <c r="I101" s="106">
        <v>8775</v>
      </c>
      <c r="J101" s="106">
        <v>2080</v>
      </c>
      <c r="K101" s="110">
        <v>0.6</v>
      </c>
      <c r="L101" s="107">
        <f t="shared" si="5"/>
        <v>5.265</v>
      </c>
    </row>
    <row r="102" spans="1:12" ht="19.5" customHeight="1">
      <c r="A102" s="66" t="s">
        <v>190</v>
      </c>
      <c r="B102" s="36" t="s">
        <v>412</v>
      </c>
      <c r="C102" s="36" t="s">
        <v>424</v>
      </c>
      <c r="D102" s="182">
        <v>578056</v>
      </c>
      <c r="E102" s="128">
        <v>935315</v>
      </c>
      <c r="F102" s="30" t="s">
        <v>93</v>
      </c>
      <c r="G102" s="109" t="s">
        <v>141</v>
      </c>
      <c r="H102" s="30">
        <v>7.4</v>
      </c>
      <c r="I102" s="106">
        <v>5295</v>
      </c>
      <c r="J102" s="106">
        <v>1418</v>
      </c>
      <c r="K102" s="110">
        <v>0.6</v>
      </c>
      <c r="L102" s="107">
        <f t="shared" si="5"/>
        <v>3.177</v>
      </c>
    </row>
    <row r="103" spans="1:12" ht="19.5" customHeight="1">
      <c r="A103" s="66" t="s">
        <v>190</v>
      </c>
      <c r="B103" s="36" t="s">
        <v>425</v>
      </c>
      <c r="C103" s="36" t="s">
        <v>426</v>
      </c>
      <c r="D103" s="182"/>
      <c r="E103" s="128"/>
      <c r="F103" s="30" t="s">
        <v>93</v>
      </c>
      <c r="G103" s="109" t="s">
        <v>427</v>
      </c>
      <c r="H103" s="30">
        <v>20</v>
      </c>
      <c r="I103" s="106">
        <v>5845</v>
      </c>
      <c r="J103" s="106">
        <v>1488</v>
      </c>
      <c r="K103" s="110">
        <v>0.6</v>
      </c>
      <c r="L103" s="107">
        <f t="shared" si="5"/>
        <v>3.507</v>
      </c>
    </row>
    <row r="104" spans="1:12" ht="19.5" customHeight="1">
      <c r="A104" s="66" t="s">
        <v>190</v>
      </c>
      <c r="B104" s="36" t="s">
        <v>428</v>
      </c>
      <c r="C104" s="36" t="s">
        <v>429</v>
      </c>
      <c r="D104" s="182">
        <v>580452</v>
      </c>
      <c r="E104" s="128">
        <v>835370</v>
      </c>
      <c r="F104" s="30" t="s">
        <v>93</v>
      </c>
      <c r="G104" s="36" t="s">
        <v>430</v>
      </c>
      <c r="H104" s="30">
        <v>67.02</v>
      </c>
      <c r="I104" s="106">
        <v>7219</v>
      </c>
      <c r="J104" s="106">
        <v>1886</v>
      </c>
      <c r="K104" s="110">
        <v>0.6</v>
      </c>
      <c r="L104" s="107">
        <f t="shared" si="5"/>
        <v>4.3313999999999995</v>
      </c>
    </row>
    <row r="105" spans="1:12" s="14" customFormat="1" ht="19.5" customHeight="1">
      <c r="A105" s="41"/>
      <c r="B105" s="30" t="s">
        <v>27</v>
      </c>
      <c r="C105" s="30"/>
      <c r="D105" s="182"/>
      <c r="E105" s="128"/>
      <c r="F105" s="30"/>
      <c r="G105" s="36"/>
      <c r="H105" s="30"/>
      <c r="I105" s="124">
        <f>SUM(I106:I111)</f>
        <v>26262</v>
      </c>
      <c r="J105" s="124">
        <f>SUM(J106:J111)</f>
        <v>7801</v>
      </c>
      <c r="K105" s="125"/>
      <c r="L105" s="126">
        <f>SUM(L106:L111)</f>
        <v>19.540999999999997</v>
      </c>
    </row>
    <row r="106" spans="1:12" ht="19.5" customHeight="1">
      <c r="A106" s="66" t="s">
        <v>346</v>
      </c>
      <c r="B106" s="36" t="s">
        <v>431</v>
      </c>
      <c r="C106" s="36" t="s">
        <v>432</v>
      </c>
      <c r="D106" s="179">
        <v>571278</v>
      </c>
      <c r="E106" s="128">
        <v>884666</v>
      </c>
      <c r="F106" s="30"/>
      <c r="G106" s="105" t="s">
        <v>433</v>
      </c>
      <c r="H106" s="30">
        <v>2.78</v>
      </c>
      <c r="I106" s="106">
        <v>2027</v>
      </c>
      <c r="J106" s="106">
        <v>875</v>
      </c>
      <c r="K106" s="29">
        <f>L106*1000/I106</f>
        <v>2.46669955599408</v>
      </c>
      <c r="L106" s="107">
        <v>5</v>
      </c>
    </row>
    <row r="107" spans="1:12" ht="19.5" customHeight="1">
      <c r="A107" s="66" t="s">
        <v>346</v>
      </c>
      <c r="B107" s="36" t="s">
        <v>434</v>
      </c>
      <c r="C107" s="36" t="s">
        <v>435</v>
      </c>
      <c r="D107" s="182">
        <v>572974</v>
      </c>
      <c r="E107" s="128">
        <v>881048</v>
      </c>
      <c r="F107" s="30" t="s">
        <v>93</v>
      </c>
      <c r="G107" s="105" t="s">
        <v>436</v>
      </c>
      <c r="H107" s="30">
        <v>27.8</v>
      </c>
      <c r="I107" s="106">
        <v>2513</v>
      </c>
      <c r="J107" s="106">
        <v>682</v>
      </c>
      <c r="K107" s="110">
        <v>0.6</v>
      </c>
      <c r="L107" s="107">
        <f>(I107*K107)/1000</f>
        <v>1.5078</v>
      </c>
    </row>
    <row r="108" spans="1:12" ht="19.5" customHeight="1">
      <c r="A108" s="66" t="s">
        <v>346</v>
      </c>
      <c r="B108" s="36" t="s">
        <v>431</v>
      </c>
      <c r="C108" s="36" t="s">
        <v>437</v>
      </c>
      <c r="D108" s="182"/>
      <c r="E108" s="128"/>
      <c r="F108" s="30" t="s">
        <v>93</v>
      </c>
      <c r="G108" s="109" t="s">
        <v>438</v>
      </c>
      <c r="H108" s="30">
        <v>49.83</v>
      </c>
      <c r="I108" s="106">
        <v>3636</v>
      </c>
      <c r="J108" s="106">
        <v>985</v>
      </c>
      <c r="K108" s="110">
        <v>0.6</v>
      </c>
      <c r="L108" s="107">
        <f>(I108*K108)/1000</f>
        <v>2.1816</v>
      </c>
    </row>
    <row r="109" spans="1:12" ht="19.5" customHeight="1">
      <c r="A109" s="66" t="s">
        <v>346</v>
      </c>
      <c r="B109" s="36" t="s">
        <v>439</v>
      </c>
      <c r="C109" s="36" t="s">
        <v>440</v>
      </c>
      <c r="D109" s="182">
        <v>569827</v>
      </c>
      <c r="E109" s="185">
        <v>881644</v>
      </c>
      <c r="F109" s="30" t="s">
        <v>93</v>
      </c>
      <c r="G109" s="109" t="s">
        <v>441</v>
      </c>
      <c r="H109" s="30">
        <v>67.19</v>
      </c>
      <c r="I109" s="106">
        <v>6388</v>
      </c>
      <c r="J109" s="106">
        <v>2036</v>
      </c>
      <c r="K109" s="110">
        <v>0.6</v>
      </c>
      <c r="L109" s="107">
        <f>(I109*K109)/1000</f>
        <v>3.8327999999999998</v>
      </c>
    </row>
    <row r="110" spans="1:12" ht="19.5" customHeight="1">
      <c r="A110" s="66" t="s">
        <v>346</v>
      </c>
      <c r="B110" s="36" t="s">
        <v>442</v>
      </c>
      <c r="C110" s="36" t="s">
        <v>443</v>
      </c>
      <c r="D110" s="182"/>
      <c r="E110" s="187"/>
      <c r="F110" s="30" t="s">
        <v>93</v>
      </c>
      <c r="G110" s="36" t="s">
        <v>444</v>
      </c>
      <c r="H110" s="30">
        <v>63.69</v>
      </c>
      <c r="I110" s="106">
        <v>4647</v>
      </c>
      <c r="J110" s="106">
        <v>1254</v>
      </c>
      <c r="K110" s="110">
        <v>0.6</v>
      </c>
      <c r="L110" s="107">
        <f>(I110*K110)/1000</f>
        <v>2.7882</v>
      </c>
    </row>
    <row r="111" spans="1:12" ht="19.5" customHeight="1">
      <c r="A111" s="66" t="s">
        <v>346</v>
      </c>
      <c r="B111" s="36" t="s">
        <v>445</v>
      </c>
      <c r="C111" s="36" t="s">
        <v>446</v>
      </c>
      <c r="D111" s="182">
        <v>569827</v>
      </c>
      <c r="E111" s="128">
        <v>871944</v>
      </c>
      <c r="F111" s="30" t="s">
        <v>93</v>
      </c>
      <c r="G111" s="36" t="s">
        <v>447</v>
      </c>
      <c r="H111" s="30">
        <v>33.35</v>
      </c>
      <c r="I111" s="106">
        <v>7051</v>
      </c>
      <c r="J111" s="106">
        <v>1969</v>
      </c>
      <c r="K111" s="110">
        <v>0.6</v>
      </c>
      <c r="L111" s="107">
        <f>(I111*K111)/1000</f>
        <v>4.230599999999999</v>
      </c>
    </row>
    <row r="112" spans="1:12" s="14" customFormat="1" ht="19.5" customHeight="1">
      <c r="A112" s="41"/>
      <c r="B112" s="30" t="s">
        <v>448</v>
      </c>
      <c r="C112" s="30"/>
      <c r="D112" s="182"/>
      <c r="E112" s="128"/>
      <c r="F112" s="30"/>
      <c r="G112" s="36"/>
      <c r="H112" s="30"/>
      <c r="I112" s="124">
        <f>SUM(I113:I115)</f>
        <v>15265</v>
      </c>
      <c r="J112" s="124">
        <f>SUM(J113:J115)</f>
        <v>3370</v>
      </c>
      <c r="K112" s="125"/>
      <c r="L112" s="126">
        <f>SUM(L113:L115)</f>
        <v>9.159</v>
      </c>
    </row>
    <row r="113" spans="1:12" ht="19.5" customHeight="1">
      <c r="A113" s="66" t="s">
        <v>235</v>
      </c>
      <c r="B113" s="36" t="s">
        <v>449</v>
      </c>
      <c r="C113" s="36" t="s">
        <v>450</v>
      </c>
      <c r="D113" s="182">
        <v>564295</v>
      </c>
      <c r="E113" s="128">
        <v>807118</v>
      </c>
      <c r="F113" s="30" t="s">
        <v>93</v>
      </c>
      <c r="G113" s="36" t="s">
        <v>451</v>
      </c>
      <c r="H113" s="30">
        <v>95</v>
      </c>
      <c r="I113" s="106">
        <v>4184</v>
      </c>
      <c r="J113" s="106">
        <v>915</v>
      </c>
      <c r="K113" s="110">
        <v>0.6</v>
      </c>
      <c r="L113" s="107">
        <f>(I113*K113)/1000</f>
        <v>2.5104</v>
      </c>
    </row>
    <row r="114" spans="1:12" ht="19.5" customHeight="1">
      <c r="A114" s="66" t="s">
        <v>235</v>
      </c>
      <c r="B114" s="36" t="s">
        <v>452</v>
      </c>
      <c r="C114" s="36" t="s">
        <v>453</v>
      </c>
      <c r="D114" s="182">
        <v>564073</v>
      </c>
      <c r="E114" s="128">
        <v>802340</v>
      </c>
      <c r="F114" s="30" t="s">
        <v>93</v>
      </c>
      <c r="G114" s="36" t="s">
        <v>454</v>
      </c>
      <c r="H114" s="30">
        <v>60.48</v>
      </c>
      <c r="I114" s="106">
        <v>2833</v>
      </c>
      <c r="J114" s="106">
        <v>641</v>
      </c>
      <c r="K114" s="110">
        <v>0.6</v>
      </c>
      <c r="L114" s="107">
        <f>(I114*K114)/1000</f>
        <v>1.6998</v>
      </c>
    </row>
    <row r="115" spans="1:12" ht="19.5" customHeight="1">
      <c r="A115" s="66" t="s">
        <v>235</v>
      </c>
      <c r="B115" s="36" t="s">
        <v>448</v>
      </c>
      <c r="C115" s="36" t="s">
        <v>455</v>
      </c>
      <c r="F115" s="30" t="s">
        <v>93</v>
      </c>
      <c r="G115" s="36" t="s">
        <v>456</v>
      </c>
      <c r="H115" s="30">
        <v>76</v>
      </c>
      <c r="I115" s="106">
        <v>8248</v>
      </c>
      <c r="J115" s="106">
        <v>1814</v>
      </c>
      <c r="K115" s="110">
        <v>0.6</v>
      </c>
      <c r="L115" s="107">
        <f>(I115*K115)/1000</f>
        <v>4.9488</v>
      </c>
    </row>
    <row r="116" spans="1:12" s="136" customFormat="1" ht="19.5" customHeight="1">
      <c r="A116" s="132"/>
      <c r="B116" s="49" t="s">
        <v>182</v>
      </c>
      <c r="C116" s="45" t="s">
        <v>183</v>
      </c>
      <c r="D116" s="182"/>
      <c r="E116" s="128"/>
      <c r="F116" s="132"/>
      <c r="G116" s="132"/>
      <c r="H116" s="132"/>
      <c r="I116" s="133"/>
      <c r="J116" s="133"/>
      <c r="K116" s="134"/>
      <c r="L116" s="135"/>
    </row>
    <row r="117" spans="1:12" s="49" customFormat="1" ht="19.5" customHeight="1">
      <c r="A117" s="45"/>
      <c r="C117" s="45" t="s">
        <v>184</v>
      </c>
      <c r="D117" s="45"/>
      <c r="E117" s="45"/>
      <c r="G117" s="45"/>
      <c r="H117" s="45"/>
      <c r="I117" s="47"/>
      <c r="J117" s="47"/>
      <c r="K117" s="44"/>
      <c r="L117" s="137"/>
    </row>
    <row r="118" spans="1:12" s="49" customFormat="1" ht="19.5" customHeight="1">
      <c r="A118" s="46"/>
      <c r="C118" s="46" t="s">
        <v>72</v>
      </c>
      <c r="D118" s="46"/>
      <c r="E118" s="46"/>
      <c r="G118" s="46"/>
      <c r="H118" s="46"/>
      <c r="I118" s="47"/>
      <c r="J118" s="47"/>
      <c r="K118" s="44"/>
      <c r="L118" s="137"/>
    </row>
    <row r="119" spans="1:12" s="49" customFormat="1" ht="19.5" customHeight="1">
      <c r="A119" s="46"/>
      <c r="C119" s="45" t="s">
        <v>185</v>
      </c>
      <c r="D119" s="45"/>
      <c r="E119" s="45"/>
      <c r="G119" s="45"/>
      <c r="H119" s="45"/>
      <c r="I119" s="45"/>
      <c r="J119" s="45"/>
      <c r="K119" s="45"/>
      <c r="L119" s="45"/>
    </row>
    <row r="120" spans="2:11" s="49" customFormat="1" ht="19.5" customHeight="1">
      <c r="B120" s="46"/>
      <c r="C120" s="46"/>
      <c r="D120" s="46"/>
      <c r="E120" s="46"/>
      <c r="F120" s="44"/>
      <c r="G120" s="46"/>
      <c r="H120" s="44"/>
      <c r="I120" s="47"/>
      <c r="J120" s="47"/>
      <c r="K120" s="44"/>
    </row>
    <row r="121" spans="2:11" s="49" customFormat="1" ht="19.5" customHeight="1">
      <c r="B121" s="46"/>
      <c r="C121" s="46"/>
      <c r="D121" s="46"/>
      <c r="E121" s="46"/>
      <c r="F121" s="44"/>
      <c r="G121" s="46"/>
      <c r="H121" s="44"/>
      <c r="I121" s="47"/>
      <c r="J121" s="47"/>
      <c r="K121" s="44"/>
    </row>
    <row r="122" spans="2:11" s="49" customFormat="1" ht="19.5" customHeight="1">
      <c r="B122" s="46"/>
      <c r="C122" s="46"/>
      <c r="D122" s="46"/>
      <c r="E122" s="46"/>
      <c r="F122" s="44"/>
      <c r="G122" s="46"/>
      <c r="H122" s="44"/>
      <c r="I122" s="47"/>
      <c r="J122" s="47"/>
      <c r="K122" s="44"/>
    </row>
    <row r="123" spans="2:11" s="49" customFormat="1" ht="19.5" customHeight="1">
      <c r="B123" s="46"/>
      <c r="C123" s="46"/>
      <c r="D123" s="46"/>
      <c r="E123" s="46"/>
      <c r="F123" s="44"/>
      <c r="G123" s="46"/>
      <c r="H123" s="44"/>
      <c r="I123" s="47"/>
      <c r="J123" s="47"/>
      <c r="K123" s="44"/>
    </row>
    <row r="124" spans="2:11" s="49" customFormat="1" ht="19.5" customHeight="1">
      <c r="B124" s="46"/>
      <c r="C124" s="46"/>
      <c r="D124" s="46"/>
      <c r="E124" s="46"/>
      <c r="F124" s="44"/>
      <c r="G124" s="46"/>
      <c r="H124" s="44"/>
      <c r="I124" s="47"/>
      <c r="J124" s="47"/>
      <c r="K124" s="44"/>
    </row>
    <row r="125" spans="2:11" s="49" customFormat="1" ht="19.5" customHeight="1">
      <c r="B125" s="46"/>
      <c r="C125" s="46"/>
      <c r="D125" s="46"/>
      <c r="E125" s="46"/>
      <c r="F125" s="44"/>
      <c r="G125" s="46"/>
      <c r="H125" s="44"/>
      <c r="I125" s="47"/>
      <c r="J125" s="47"/>
      <c r="K125" s="44"/>
    </row>
    <row r="126" spans="2:11" s="49" customFormat="1" ht="19.5" customHeight="1">
      <c r="B126" s="46"/>
      <c r="C126" s="46"/>
      <c r="D126" s="46"/>
      <c r="E126" s="46"/>
      <c r="F126" s="44"/>
      <c r="G126" s="46"/>
      <c r="H126" s="44"/>
      <c r="I126" s="47"/>
      <c r="J126" s="47"/>
      <c r="K126" s="44"/>
    </row>
    <row r="127" spans="2:11" s="49" customFormat="1" ht="19.5" customHeight="1">
      <c r="B127" s="46"/>
      <c r="C127" s="46"/>
      <c r="D127" s="46"/>
      <c r="E127" s="46"/>
      <c r="F127" s="44"/>
      <c r="G127" s="46"/>
      <c r="H127" s="44"/>
      <c r="I127" s="47"/>
      <c r="J127" s="47"/>
      <c r="K127" s="44"/>
    </row>
    <row r="128" spans="2:11" s="49" customFormat="1" ht="19.5" customHeight="1">
      <c r="B128" s="46"/>
      <c r="C128" s="46"/>
      <c r="D128" s="46"/>
      <c r="E128" s="46"/>
      <c r="F128" s="44"/>
      <c r="G128" s="46"/>
      <c r="H128" s="44"/>
      <c r="I128" s="47"/>
      <c r="J128" s="47"/>
      <c r="K128" s="44"/>
    </row>
    <row r="129" spans="2:11" s="49" customFormat="1" ht="19.5" customHeight="1">
      <c r="B129" s="46"/>
      <c r="C129" s="46"/>
      <c r="D129" s="46"/>
      <c r="E129" s="46"/>
      <c r="F129" s="44"/>
      <c r="G129" s="46"/>
      <c r="H129" s="44"/>
      <c r="I129" s="47"/>
      <c r="J129" s="47"/>
      <c r="K129" s="44"/>
    </row>
    <row r="130" spans="2:11" s="49" customFormat="1" ht="19.5" customHeight="1">
      <c r="B130" s="46"/>
      <c r="C130" s="46"/>
      <c r="D130" s="46"/>
      <c r="E130" s="46"/>
      <c r="F130" s="44"/>
      <c r="G130" s="46"/>
      <c r="H130" s="44"/>
      <c r="I130" s="47"/>
      <c r="J130" s="47"/>
      <c r="K130" s="44"/>
    </row>
    <row r="131" spans="2:11" s="49" customFormat="1" ht="19.5" customHeight="1">
      <c r="B131" s="46"/>
      <c r="C131" s="46"/>
      <c r="D131" s="46"/>
      <c r="E131" s="46"/>
      <c r="F131" s="44"/>
      <c r="G131" s="46"/>
      <c r="H131" s="44"/>
      <c r="I131" s="47"/>
      <c r="J131" s="47"/>
      <c r="K131" s="44"/>
    </row>
    <row r="132" spans="2:11" s="49" customFormat="1" ht="19.5" customHeight="1">
      <c r="B132" s="46"/>
      <c r="C132" s="46"/>
      <c r="D132" s="46"/>
      <c r="E132" s="46"/>
      <c r="F132" s="44"/>
      <c r="G132" s="46"/>
      <c r="H132" s="44"/>
      <c r="I132" s="47"/>
      <c r="J132" s="47"/>
      <c r="K132" s="44"/>
    </row>
    <row r="133" spans="2:11" s="49" customFormat="1" ht="19.5" customHeight="1">
      <c r="B133" s="46"/>
      <c r="C133" s="46"/>
      <c r="D133" s="46"/>
      <c r="E133" s="46"/>
      <c r="F133" s="44"/>
      <c r="G133" s="46"/>
      <c r="H133" s="44"/>
      <c r="I133" s="47"/>
      <c r="J133" s="47"/>
      <c r="K133" s="44"/>
    </row>
    <row r="134" spans="2:11" s="49" customFormat="1" ht="19.5" customHeight="1">
      <c r="B134" s="46"/>
      <c r="C134" s="46"/>
      <c r="D134" s="46"/>
      <c r="E134" s="46"/>
      <c r="F134" s="44"/>
      <c r="G134" s="46"/>
      <c r="H134" s="44"/>
      <c r="I134" s="47"/>
      <c r="J134" s="47"/>
      <c r="K134" s="44"/>
    </row>
    <row r="135" spans="2:11" s="49" customFormat="1" ht="19.5" customHeight="1">
      <c r="B135" s="46"/>
      <c r="C135" s="46"/>
      <c r="D135" s="46"/>
      <c r="E135" s="46"/>
      <c r="F135" s="44"/>
      <c r="G135" s="46"/>
      <c r="H135" s="44"/>
      <c r="I135" s="47"/>
      <c r="J135" s="47"/>
      <c r="K135" s="44"/>
    </row>
    <row r="136" spans="2:11" s="49" customFormat="1" ht="19.5" customHeight="1">
      <c r="B136" s="46"/>
      <c r="C136" s="46"/>
      <c r="D136" s="46"/>
      <c r="E136" s="46"/>
      <c r="F136" s="44"/>
      <c r="G136" s="46"/>
      <c r="H136" s="44"/>
      <c r="I136" s="47"/>
      <c r="J136" s="47"/>
      <c r="K136" s="44"/>
    </row>
    <row r="137" spans="2:11" s="49" customFormat="1" ht="19.5" customHeight="1">
      <c r="B137" s="46"/>
      <c r="C137" s="46"/>
      <c r="D137" s="46"/>
      <c r="E137" s="46"/>
      <c r="F137" s="44"/>
      <c r="G137" s="46"/>
      <c r="H137" s="44"/>
      <c r="I137" s="47"/>
      <c r="J137" s="47"/>
      <c r="K137" s="44"/>
    </row>
    <row r="138" spans="2:11" s="49" customFormat="1" ht="19.5" customHeight="1">
      <c r="B138" s="46"/>
      <c r="C138" s="46"/>
      <c r="D138" s="46"/>
      <c r="E138" s="46"/>
      <c r="F138" s="44"/>
      <c r="G138" s="46"/>
      <c r="H138" s="44"/>
      <c r="I138" s="47"/>
      <c r="J138" s="47"/>
      <c r="K138" s="44"/>
    </row>
    <row r="139" spans="2:11" s="49" customFormat="1" ht="19.5" customHeight="1">
      <c r="B139" s="46"/>
      <c r="C139" s="46"/>
      <c r="D139" s="46"/>
      <c r="E139" s="46"/>
      <c r="F139" s="44"/>
      <c r="G139" s="46"/>
      <c r="H139" s="44"/>
      <c r="I139" s="47"/>
      <c r="J139" s="47"/>
      <c r="K139" s="44"/>
    </row>
    <row r="140" spans="2:11" s="49" customFormat="1" ht="19.5" customHeight="1">
      <c r="B140" s="46"/>
      <c r="C140" s="46"/>
      <c r="D140" s="46"/>
      <c r="E140" s="46"/>
      <c r="F140" s="44"/>
      <c r="G140" s="46"/>
      <c r="H140" s="44"/>
      <c r="I140" s="47"/>
      <c r="J140" s="47"/>
      <c r="K140" s="44"/>
    </row>
    <row r="141" spans="2:11" s="49" customFormat="1" ht="19.5" customHeight="1">
      <c r="B141" s="46"/>
      <c r="C141" s="46"/>
      <c r="D141" s="46"/>
      <c r="E141" s="46"/>
      <c r="F141" s="44"/>
      <c r="G141" s="46"/>
      <c r="H141" s="44"/>
      <c r="I141" s="47"/>
      <c r="J141" s="47"/>
      <c r="K141" s="44"/>
    </row>
    <row r="142" spans="2:11" s="49" customFormat="1" ht="19.5" customHeight="1">
      <c r="B142" s="46"/>
      <c r="C142" s="46"/>
      <c r="D142" s="46"/>
      <c r="E142" s="46"/>
      <c r="F142" s="44"/>
      <c r="G142" s="46"/>
      <c r="H142" s="44"/>
      <c r="I142" s="47"/>
      <c r="J142" s="47"/>
      <c r="K142" s="44"/>
    </row>
    <row r="143" spans="2:11" s="49" customFormat="1" ht="19.5" customHeight="1">
      <c r="B143" s="46"/>
      <c r="C143" s="46"/>
      <c r="D143" s="46"/>
      <c r="E143" s="46"/>
      <c r="F143" s="44"/>
      <c r="G143" s="46"/>
      <c r="H143" s="44"/>
      <c r="I143" s="47"/>
      <c r="J143" s="47"/>
      <c r="K143" s="44"/>
    </row>
    <row r="144" spans="2:11" s="49" customFormat="1" ht="19.5" customHeight="1">
      <c r="B144" s="46"/>
      <c r="C144" s="46"/>
      <c r="D144" s="46"/>
      <c r="E144" s="46"/>
      <c r="F144" s="44"/>
      <c r="G144" s="46"/>
      <c r="H144" s="44"/>
      <c r="I144" s="47"/>
      <c r="J144" s="47"/>
      <c r="K144" s="44"/>
    </row>
    <row r="145" spans="2:11" s="49" customFormat="1" ht="19.5" customHeight="1">
      <c r="B145" s="46"/>
      <c r="C145" s="46"/>
      <c r="D145" s="46"/>
      <c r="E145" s="46"/>
      <c r="F145" s="44"/>
      <c r="G145" s="46"/>
      <c r="H145" s="44"/>
      <c r="I145" s="47"/>
      <c r="J145" s="47"/>
      <c r="K145" s="44"/>
    </row>
    <row r="146" spans="2:11" s="49" customFormat="1" ht="19.5" customHeight="1">
      <c r="B146" s="46"/>
      <c r="C146" s="46"/>
      <c r="D146" s="46"/>
      <c r="E146" s="46"/>
      <c r="F146" s="44"/>
      <c r="G146" s="46"/>
      <c r="H146" s="44"/>
      <c r="I146" s="47"/>
      <c r="J146" s="47"/>
      <c r="K146" s="44"/>
    </row>
    <row r="147" spans="2:11" s="49" customFormat="1" ht="19.5" customHeight="1">
      <c r="B147" s="46"/>
      <c r="C147" s="46"/>
      <c r="D147" s="46"/>
      <c r="E147" s="46"/>
      <c r="F147" s="44"/>
      <c r="G147" s="46"/>
      <c r="H147" s="44"/>
      <c r="I147" s="47"/>
      <c r="J147" s="47"/>
      <c r="K147" s="44"/>
    </row>
    <row r="148" spans="2:11" s="49" customFormat="1" ht="19.5" customHeight="1">
      <c r="B148" s="46"/>
      <c r="C148" s="46"/>
      <c r="D148" s="46"/>
      <c r="E148" s="46"/>
      <c r="F148" s="44"/>
      <c r="G148" s="46"/>
      <c r="H148" s="44"/>
      <c r="I148" s="47"/>
      <c r="J148" s="47"/>
      <c r="K148" s="44"/>
    </row>
    <row r="149" spans="2:11" s="49" customFormat="1" ht="19.5" customHeight="1">
      <c r="B149" s="46"/>
      <c r="C149" s="46"/>
      <c r="D149" s="46"/>
      <c r="E149" s="46"/>
      <c r="F149" s="44"/>
      <c r="G149" s="46"/>
      <c r="H149" s="44"/>
      <c r="I149" s="47"/>
      <c r="J149" s="47"/>
      <c r="K149" s="44"/>
    </row>
    <row r="150" spans="2:11" s="49" customFormat="1" ht="19.5" customHeight="1">
      <c r="B150" s="46"/>
      <c r="C150" s="46"/>
      <c r="D150" s="46"/>
      <c r="E150" s="46"/>
      <c r="F150" s="44"/>
      <c r="G150" s="46"/>
      <c r="H150" s="44"/>
      <c r="I150" s="47"/>
      <c r="J150" s="47"/>
      <c r="K150" s="44"/>
    </row>
    <row r="151" spans="2:11" s="49" customFormat="1" ht="19.5" customHeight="1">
      <c r="B151" s="46"/>
      <c r="C151" s="46"/>
      <c r="D151" s="46"/>
      <c r="E151" s="46"/>
      <c r="F151" s="44"/>
      <c r="G151" s="46"/>
      <c r="H151" s="44"/>
      <c r="I151" s="47"/>
      <c r="J151" s="47"/>
      <c r="K151" s="44"/>
    </row>
    <row r="152" spans="2:11" s="49" customFormat="1" ht="19.5" customHeight="1">
      <c r="B152" s="46"/>
      <c r="C152" s="46"/>
      <c r="D152" s="46"/>
      <c r="E152" s="46"/>
      <c r="F152" s="44"/>
      <c r="G152" s="46"/>
      <c r="H152" s="44"/>
      <c r="I152" s="47"/>
      <c r="J152" s="47"/>
      <c r="K152" s="44"/>
    </row>
    <row r="153" spans="2:11" s="49" customFormat="1" ht="19.5" customHeight="1">
      <c r="B153" s="46"/>
      <c r="C153" s="46"/>
      <c r="D153" s="46"/>
      <c r="E153" s="46"/>
      <c r="F153" s="44"/>
      <c r="G153" s="46"/>
      <c r="H153" s="44"/>
      <c r="I153" s="47"/>
      <c r="J153" s="47"/>
      <c r="K153" s="44"/>
    </row>
    <row r="154" spans="2:11" s="49" customFormat="1" ht="19.5" customHeight="1">
      <c r="B154" s="46"/>
      <c r="C154" s="46"/>
      <c r="D154" s="46"/>
      <c r="E154" s="46"/>
      <c r="F154" s="44"/>
      <c r="G154" s="46"/>
      <c r="H154" s="44"/>
      <c r="I154" s="47"/>
      <c r="J154" s="47"/>
      <c r="K154" s="44"/>
    </row>
    <row r="155" spans="2:11" s="49" customFormat="1" ht="19.5" customHeight="1">
      <c r="B155" s="46"/>
      <c r="C155" s="46"/>
      <c r="D155" s="46"/>
      <c r="E155" s="46"/>
      <c r="F155" s="44"/>
      <c r="G155" s="46"/>
      <c r="H155" s="44"/>
      <c r="I155" s="47"/>
      <c r="J155" s="47"/>
      <c r="K155" s="44"/>
    </row>
    <row r="156" spans="2:11" s="49" customFormat="1" ht="19.5" customHeight="1">
      <c r="B156" s="46"/>
      <c r="C156" s="46"/>
      <c r="D156" s="46"/>
      <c r="E156" s="46"/>
      <c r="F156" s="44"/>
      <c r="G156" s="46"/>
      <c r="H156" s="44"/>
      <c r="I156" s="47"/>
      <c r="J156" s="47"/>
      <c r="K156" s="44"/>
    </row>
    <row r="157" spans="2:11" s="49" customFormat="1" ht="19.5" customHeight="1">
      <c r="B157" s="46"/>
      <c r="C157" s="46"/>
      <c r="D157" s="46"/>
      <c r="E157" s="46"/>
      <c r="F157" s="44"/>
      <c r="G157" s="46"/>
      <c r="H157" s="44"/>
      <c r="I157" s="47"/>
      <c r="J157" s="47"/>
      <c r="K157" s="44"/>
    </row>
    <row r="158" spans="2:11" s="49" customFormat="1" ht="19.5" customHeight="1">
      <c r="B158" s="46"/>
      <c r="C158" s="46"/>
      <c r="D158" s="46"/>
      <c r="E158" s="46"/>
      <c r="F158" s="44"/>
      <c r="G158" s="46"/>
      <c r="H158" s="44"/>
      <c r="I158" s="47"/>
      <c r="J158" s="47"/>
      <c r="K158" s="44"/>
    </row>
    <row r="159" spans="2:11" s="49" customFormat="1" ht="19.5" customHeight="1">
      <c r="B159" s="46"/>
      <c r="C159" s="46"/>
      <c r="D159" s="46"/>
      <c r="E159" s="46"/>
      <c r="F159" s="44"/>
      <c r="G159" s="46"/>
      <c r="H159" s="44"/>
      <c r="I159" s="47"/>
      <c r="J159" s="47"/>
      <c r="K159" s="44"/>
    </row>
    <row r="160" spans="2:11" s="49" customFormat="1" ht="19.5" customHeight="1">
      <c r="B160" s="46"/>
      <c r="C160" s="46"/>
      <c r="D160" s="46"/>
      <c r="E160" s="46"/>
      <c r="F160" s="44"/>
      <c r="G160" s="46"/>
      <c r="H160" s="44"/>
      <c r="I160" s="47"/>
      <c r="J160" s="47"/>
      <c r="K160" s="44"/>
    </row>
    <row r="161" spans="2:11" s="49" customFormat="1" ht="19.5" customHeight="1">
      <c r="B161" s="46"/>
      <c r="C161" s="46"/>
      <c r="D161" s="46"/>
      <c r="E161" s="46"/>
      <c r="F161" s="44"/>
      <c r="G161" s="46"/>
      <c r="H161" s="44"/>
      <c r="I161" s="47"/>
      <c r="J161" s="47"/>
      <c r="K161" s="44"/>
    </row>
    <row r="162" spans="2:11" s="49" customFormat="1" ht="19.5" customHeight="1">
      <c r="B162" s="46"/>
      <c r="C162" s="46"/>
      <c r="D162" s="46"/>
      <c r="E162" s="46"/>
      <c r="F162" s="44"/>
      <c r="G162" s="46"/>
      <c r="H162" s="44"/>
      <c r="I162" s="47"/>
      <c r="J162" s="47"/>
      <c r="K162" s="44"/>
    </row>
    <row r="163" spans="2:11" s="49" customFormat="1" ht="19.5" customHeight="1">
      <c r="B163" s="46"/>
      <c r="C163" s="46"/>
      <c r="D163" s="46"/>
      <c r="E163" s="46"/>
      <c r="F163" s="44"/>
      <c r="G163" s="46"/>
      <c r="H163" s="44"/>
      <c r="I163" s="47"/>
      <c r="J163" s="47"/>
      <c r="K163" s="44"/>
    </row>
    <row r="164" spans="2:11" s="49" customFormat="1" ht="19.5" customHeight="1">
      <c r="B164" s="46"/>
      <c r="C164" s="46"/>
      <c r="D164" s="46"/>
      <c r="E164" s="46"/>
      <c r="F164" s="44"/>
      <c r="G164" s="46"/>
      <c r="H164" s="44"/>
      <c r="I164" s="47"/>
      <c r="J164" s="47"/>
      <c r="K164" s="44"/>
    </row>
    <row r="165" spans="2:11" s="49" customFormat="1" ht="19.5" customHeight="1">
      <c r="B165" s="46"/>
      <c r="C165" s="46"/>
      <c r="D165" s="46"/>
      <c r="E165" s="46"/>
      <c r="F165" s="44"/>
      <c r="G165" s="46"/>
      <c r="H165" s="44"/>
      <c r="I165" s="47"/>
      <c r="J165" s="47"/>
      <c r="K165" s="44"/>
    </row>
    <row r="166" spans="2:11" s="49" customFormat="1" ht="19.5" customHeight="1">
      <c r="B166" s="46"/>
      <c r="C166" s="46"/>
      <c r="D166" s="46"/>
      <c r="E166" s="46"/>
      <c r="F166" s="44"/>
      <c r="G166" s="46"/>
      <c r="H166" s="44"/>
      <c r="I166" s="47"/>
      <c r="J166" s="47"/>
      <c r="K166" s="44"/>
    </row>
    <row r="167" spans="2:11" s="49" customFormat="1" ht="19.5" customHeight="1">
      <c r="B167" s="46"/>
      <c r="C167" s="46"/>
      <c r="D167" s="46"/>
      <c r="E167" s="46"/>
      <c r="F167" s="44"/>
      <c r="G167" s="46"/>
      <c r="H167" s="44"/>
      <c r="I167" s="47"/>
      <c r="J167" s="47"/>
      <c r="K167" s="44"/>
    </row>
    <row r="168" spans="2:11" s="49" customFormat="1" ht="19.5" customHeight="1">
      <c r="B168" s="46"/>
      <c r="C168" s="46"/>
      <c r="D168" s="46"/>
      <c r="E168" s="46"/>
      <c r="F168" s="44"/>
      <c r="G168" s="46"/>
      <c r="H168" s="44"/>
      <c r="I168" s="47"/>
      <c r="J168" s="47"/>
      <c r="K168" s="44"/>
    </row>
    <row r="169" spans="2:11" s="49" customFormat="1" ht="19.5" customHeight="1">
      <c r="B169" s="46"/>
      <c r="C169" s="46"/>
      <c r="D169" s="46"/>
      <c r="E169" s="46"/>
      <c r="F169" s="44"/>
      <c r="G169" s="46"/>
      <c r="H169" s="44"/>
      <c r="I169" s="47"/>
      <c r="J169" s="47"/>
      <c r="K169" s="44"/>
    </row>
    <row r="170" spans="2:11" s="49" customFormat="1" ht="19.5" customHeight="1">
      <c r="B170" s="46"/>
      <c r="C170" s="46"/>
      <c r="D170" s="46"/>
      <c r="E170" s="46"/>
      <c r="F170" s="44"/>
      <c r="G170" s="46"/>
      <c r="H170" s="44"/>
      <c r="I170" s="47"/>
      <c r="J170" s="47"/>
      <c r="K170" s="44"/>
    </row>
    <row r="171" spans="2:11" s="49" customFormat="1" ht="19.5" customHeight="1">
      <c r="B171" s="46"/>
      <c r="C171" s="46"/>
      <c r="D171" s="46"/>
      <c r="E171" s="46"/>
      <c r="F171" s="44"/>
      <c r="G171" s="46"/>
      <c r="H171" s="44"/>
      <c r="I171" s="47"/>
      <c r="J171" s="47"/>
      <c r="K171" s="44"/>
    </row>
    <row r="172" spans="2:11" s="49" customFormat="1" ht="19.5" customHeight="1">
      <c r="B172" s="46"/>
      <c r="C172" s="46"/>
      <c r="D172" s="46"/>
      <c r="E172" s="46"/>
      <c r="F172" s="44"/>
      <c r="G172" s="46"/>
      <c r="H172" s="44"/>
      <c r="I172" s="47"/>
      <c r="J172" s="47"/>
      <c r="K172" s="44"/>
    </row>
    <row r="173" spans="2:11" s="49" customFormat="1" ht="19.5" customHeight="1">
      <c r="B173" s="46"/>
      <c r="C173" s="46"/>
      <c r="D173" s="46"/>
      <c r="E173" s="46"/>
      <c r="F173" s="44"/>
      <c r="G173" s="46"/>
      <c r="H173" s="44"/>
      <c r="I173" s="47"/>
      <c r="J173" s="47"/>
      <c r="K173" s="44"/>
    </row>
    <row r="174" spans="2:11" s="49" customFormat="1" ht="19.5" customHeight="1">
      <c r="B174" s="46"/>
      <c r="C174" s="46"/>
      <c r="D174" s="46"/>
      <c r="E174" s="46"/>
      <c r="F174" s="44"/>
      <c r="G174" s="46"/>
      <c r="H174" s="44"/>
      <c r="I174" s="47"/>
      <c r="J174" s="47"/>
      <c r="K174" s="44"/>
    </row>
    <row r="175" spans="2:11" s="49" customFormat="1" ht="19.5" customHeight="1">
      <c r="B175" s="46"/>
      <c r="C175" s="46"/>
      <c r="D175" s="46"/>
      <c r="E175" s="46"/>
      <c r="F175" s="44"/>
      <c r="G175" s="46"/>
      <c r="H175" s="44"/>
      <c r="I175" s="47"/>
      <c r="J175" s="47"/>
      <c r="K175" s="44"/>
    </row>
    <row r="176" spans="2:11" s="49" customFormat="1" ht="19.5" customHeight="1">
      <c r="B176" s="46"/>
      <c r="C176" s="46"/>
      <c r="D176" s="46"/>
      <c r="E176" s="46"/>
      <c r="F176" s="44"/>
      <c r="G176" s="46"/>
      <c r="H176" s="44"/>
      <c r="I176" s="47"/>
      <c r="J176" s="47"/>
      <c r="K176" s="44"/>
    </row>
    <row r="177" spans="2:11" s="49" customFormat="1" ht="19.5" customHeight="1">
      <c r="B177" s="46"/>
      <c r="C177" s="46"/>
      <c r="D177" s="46"/>
      <c r="E177" s="46"/>
      <c r="F177" s="44"/>
      <c r="G177" s="46"/>
      <c r="H177" s="44"/>
      <c r="I177" s="47"/>
      <c r="J177" s="47"/>
      <c r="K177" s="44"/>
    </row>
    <row r="178" spans="2:11" s="49" customFormat="1" ht="19.5" customHeight="1">
      <c r="B178" s="46"/>
      <c r="C178" s="46"/>
      <c r="D178" s="46"/>
      <c r="E178" s="46"/>
      <c r="F178" s="44"/>
      <c r="G178" s="46"/>
      <c r="H178" s="44"/>
      <c r="I178" s="47"/>
      <c r="J178" s="47"/>
      <c r="K178" s="44"/>
    </row>
    <row r="179" spans="2:11" s="49" customFormat="1" ht="19.5" customHeight="1">
      <c r="B179" s="46"/>
      <c r="C179" s="46"/>
      <c r="D179" s="46"/>
      <c r="E179" s="46"/>
      <c r="F179" s="44"/>
      <c r="G179" s="46"/>
      <c r="H179" s="44"/>
      <c r="I179" s="47"/>
      <c r="J179" s="47"/>
      <c r="K179" s="44"/>
    </row>
    <row r="180" spans="2:11" s="49" customFormat="1" ht="19.5" customHeight="1">
      <c r="B180" s="46"/>
      <c r="C180" s="46"/>
      <c r="D180" s="46"/>
      <c r="E180" s="46"/>
      <c r="F180" s="44"/>
      <c r="G180" s="46"/>
      <c r="H180" s="44"/>
      <c r="I180" s="47"/>
      <c r="J180" s="47"/>
      <c r="K180" s="44"/>
    </row>
    <row r="181" spans="2:11" s="49" customFormat="1" ht="19.5" customHeight="1">
      <c r="B181" s="46"/>
      <c r="C181" s="46"/>
      <c r="D181" s="46"/>
      <c r="E181" s="46"/>
      <c r="F181" s="44"/>
      <c r="G181" s="46"/>
      <c r="H181" s="44"/>
      <c r="I181" s="47"/>
      <c r="J181" s="47"/>
      <c r="K181" s="44"/>
    </row>
    <row r="182" spans="2:11" s="49" customFormat="1" ht="19.5" customHeight="1">
      <c r="B182" s="46"/>
      <c r="C182" s="46"/>
      <c r="D182" s="46"/>
      <c r="E182" s="46"/>
      <c r="F182" s="44"/>
      <c r="G182" s="46"/>
      <c r="H182" s="44"/>
      <c r="I182" s="47"/>
      <c r="J182" s="47"/>
      <c r="K182" s="44"/>
    </row>
    <row r="183" spans="2:11" s="49" customFormat="1" ht="19.5" customHeight="1">
      <c r="B183" s="46"/>
      <c r="C183" s="46"/>
      <c r="D183" s="46"/>
      <c r="E183" s="46"/>
      <c r="F183" s="44"/>
      <c r="G183" s="46"/>
      <c r="H183" s="44"/>
      <c r="I183" s="47"/>
      <c r="J183" s="47"/>
      <c r="K183" s="44"/>
    </row>
    <row r="184" spans="2:11" s="49" customFormat="1" ht="19.5" customHeight="1">
      <c r="B184" s="46"/>
      <c r="C184" s="46"/>
      <c r="D184" s="46"/>
      <c r="E184" s="46"/>
      <c r="F184" s="44"/>
      <c r="G184" s="46"/>
      <c r="H184" s="44"/>
      <c r="I184" s="47"/>
      <c r="J184" s="47"/>
      <c r="K184" s="44"/>
    </row>
    <row r="185" spans="2:11" s="49" customFormat="1" ht="19.5" customHeight="1">
      <c r="B185" s="46"/>
      <c r="C185" s="46"/>
      <c r="D185" s="46"/>
      <c r="E185" s="46"/>
      <c r="F185" s="44"/>
      <c r="G185" s="46"/>
      <c r="H185" s="44"/>
      <c r="I185" s="47"/>
      <c r="J185" s="47"/>
      <c r="K185" s="44"/>
    </row>
    <row r="186" spans="2:11" s="49" customFormat="1" ht="19.5" customHeight="1">
      <c r="B186" s="46"/>
      <c r="C186" s="46"/>
      <c r="D186" s="46"/>
      <c r="E186" s="46"/>
      <c r="F186" s="44"/>
      <c r="G186" s="46"/>
      <c r="H186" s="44"/>
      <c r="I186" s="47"/>
      <c r="J186" s="47"/>
      <c r="K186" s="44"/>
    </row>
    <row r="187" spans="2:11" s="49" customFormat="1" ht="19.5" customHeight="1">
      <c r="B187" s="46"/>
      <c r="C187" s="46"/>
      <c r="D187" s="46"/>
      <c r="E187" s="46"/>
      <c r="F187" s="44"/>
      <c r="G187" s="46"/>
      <c r="H187" s="44"/>
      <c r="I187" s="47"/>
      <c r="J187" s="47"/>
      <c r="K187" s="44"/>
    </row>
    <row r="188" spans="2:11" s="49" customFormat="1" ht="19.5" customHeight="1">
      <c r="B188" s="46"/>
      <c r="C188" s="46"/>
      <c r="D188" s="46"/>
      <c r="E188" s="46"/>
      <c r="F188" s="44"/>
      <c r="G188" s="46"/>
      <c r="H188" s="44"/>
      <c r="I188" s="47"/>
      <c r="J188" s="47"/>
      <c r="K188" s="44"/>
    </row>
    <row r="189" spans="2:11" s="49" customFormat="1" ht="19.5" customHeight="1">
      <c r="B189" s="46"/>
      <c r="C189" s="46"/>
      <c r="D189" s="46"/>
      <c r="E189" s="46"/>
      <c r="F189" s="44"/>
      <c r="G189" s="46"/>
      <c r="H189" s="44"/>
      <c r="I189" s="47"/>
      <c r="J189" s="47"/>
      <c r="K189" s="44"/>
    </row>
    <row r="190" spans="2:11" s="49" customFormat="1" ht="19.5" customHeight="1">
      <c r="B190" s="46"/>
      <c r="C190" s="46"/>
      <c r="D190" s="46"/>
      <c r="E190" s="46"/>
      <c r="F190" s="44"/>
      <c r="G190" s="46"/>
      <c r="H190" s="44"/>
      <c r="I190" s="47"/>
      <c r="J190" s="47"/>
      <c r="K190" s="44"/>
    </row>
    <row r="191" spans="2:11" s="49" customFormat="1" ht="19.5" customHeight="1">
      <c r="B191" s="46"/>
      <c r="C191" s="46"/>
      <c r="D191" s="46"/>
      <c r="E191" s="46"/>
      <c r="F191" s="44"/>
      <c r="G191" s="46"/>
      <c r="H191" s="44"/>
      <c r="I191" s="47"/>
      <c r="J191" s="47"/>
      <c r="K191" s="44"/>
    </row>
    <row r="192" spans="2:11" s="49" customFormat="1" ht="19.5" customHeight="1">
      <c r="B192" s="46"/>
      <c r="C192" s="46"/>
      <c r="D192" s="46"/>
      <c r="E192" s="46"/>
      <c r="F192" s="44"/>
      <c r="G192" s="46"/>
      <c r="H192" s="44"/>
      <c r="I192" s="47"/>
      <c r="J192" s="47"/>
      <c r="K192" s="44"/>
    </row>
    <row r="193" spans="2:11" s="49" customFormat="1" ht="19.5" customHeight="1">
      <c r="B193" s="46"/>
      <c r="C193" s="46"/>
      <c r="D193" s="46"/>
      <c r="E193" s="46"/>
      <c r="F193" s="44"/>
      <c r="G193" s="46"/>
      <c r="H193" s="44"/>
      <c r="I193" s="47"/>
      <c r="J193" s="47"/>
      <c r="K193" s="44"/>
    </row>
    <row r="194" spans="2:11" s="49" customFormat="1" ht="19.5" customHeight="1">
      <c r="B194" s="46"/>
      <c r="C194" s="46"/>
      <c r="D194" s="46"/>
      <c r="E194" s="46"/>
      <c r="F194" s="44"/>
      <c r="G194" s="46"/>
      <c r="H194" s="44"/>
      <c r="I194" s="47"/>
      <c r="J194" s="47"/>
      <c r="K194" s="44"/>
    </row>
    <row r="195" spans="2:11" s="49" customFormat="1" ht="19.5" customHeight="1">
      <c r="B195" s="46"/>
      <c r="C195" s="46"/>
      <c r="D195" s="46"/>
      <c r="E195" s="46"/>
      <c r="F195" s="44"/>
      <c r="G195" s="46"/>
      <c r="H195" s="44"/>
      <c r="I195" s="47"/>
      <c r="J195" s="47"/>
      <c r="K195" s="44"/>
    </row>
    <row r="196" spans="2:11" s="49" customFormat="1" ht="19.5" customHeight="1">
      <c r="B196" s="46"/>
      <c r="C196" s="46"/>
      <c r="D196" s="46"/>
      <c r="E196" s="46"/>
      <c r="F196" s="44"/>
      <c r="G196" s="46"/>
      <c r="H196" s="44"/>
      <c r="I196" s="47"/>
      <c r="J196" s="47"/>
      <c r="K196" s="44"/>
    </row>
    <row r="197" spans="2:11" s="49" customFormat="1" ht="19.5" customHeight="1">
      <c r="B197" s="46"/>
      <c r="C197" s="46"/>
      <c r="D197" s="46"/>
      <c r="E197" s="46"/>
      <c r="F197" s="44"/>
      <c r="G197" s="46"/>
      <c r="H197" s="44"/>
      <c r="I197" s="47"/>
      <c r="J197" s="47"/>
      <c r="K197" s="44"/>
    </row>
    <row r="198" spans="2:11" s="49" customFormat="1" ht="19.5" customHeight="1">
      <c r="B198" s="46"/>
      <c r="C198" s="46"/>
      <c r="D198" s="46"/>
      <c r="E198" s="46"/>
      <c r="F198" s="44"/>
      <c r="G198" s="46"/>
      <c r="H198" s="44"/>
      <c r="I198" s="47"/>
      <c r="J198" s="47"/>
      <c r="K198" s="44"/>
    </row>
    <row r="199" spans="2:11" s="49" customFormat="1" ht="19.5" customHeight="1">
      <c r="B199" s="46"/>
      <c r="C199" s="46"/>
      <c r="D199" s="46"/>
      <c r="E199" s="46"/>
      <c r="F199" s="44"/>
      <c r="G199" s="46"/>
      <c r="H199" s="44"/>
      <c r="I199" s="47"/>
      <c r="J199" s="47"/>
      <c r="K199" s="44"/>
    </row>
    <row r="200" spans="2:11" s="49" customFormat="1" ht="19.5" customHeight="1">
      <c r="B200" s="46"/>
      <c r="C200" s="46"/>
      <c r="D200" s="46"/>
      <c r="E200" s="46"/>
      <c r="F200" s="44"/>
      <c r="G200" s="46"/>
      <c r="H200" s="44"/>
      <c r="I200" s="47"/>
      <c r="J200" s="47"/>
      <c r="K200" s="44"/>
    </row>
    <row r="201" spans="2:11" s="49" customFormat="1" ht="19.5" customHeight="1">
      <c r="B201" s="46"/>
      <c r="C201" s="46"/>
      <c r="D201" s="46"/>
      <c r="E201" s="46"/>
      <c r="F201" s="44"/>
      <c r="G201" s="46"/>
      <c r="H201" s="44"/>
      <c r="I201" s="47"/>
      <c r="J201" s="47"/>
      <c r="K201" s="44"/>
    </row>
    <row r="202" spans="2:11" s="49" customFormat="1" ht="19.5" customHeight="1">
      <c r="B202" s="46"/>
      <c r="C202" s="46"/>
      <c r="D202" s="46"/>
      <c r="E202" s="46"/>
      <c r="F202" s="44"/>
      <c r="G202" s="46"/>
      <c r="H202" s="44"/>
      <c r="I202" s="47"/>
      <c r="J202" s="47"/>
      <c r="K202" s="44"/>
    </row>
    <row r="203" spans="2:11" s="49" customFormat="1" ht="19.5" customHeight="1">
      <c r="B203" s="46"/>
      <c r="C203" s="46"/>
      <c r="D203" s="46"/>
      <c r="E203" s="46"/>
      <c r="F203" s="44"/>
      <c r="G203" s="46"/>
      <c r="H203" s="44"/>
      <c r="I203" s="47"/>
      <c r="J203" s="47"/>
      <c r="K203" s="44"/>
    </row>
    <row r="204" spans="2:11" s="49" customFormat="1" ht="19.5" customHeight="1">
      <c r="B204" s="46"/>
      <c r="C204" s="46"/>
      <c r="D204" s="46"/>
      <c r="E204" s="46"/>
      <c r="F204" s="44"/>
      <c r="G204" s="46"/>
      <c r="H204" s="44"/>
      <c r="I204" s="47"/>
      <c r="J204" s="47"/>
      <c r="K204" s="44"/>
    </row>
    <row r="205" spans="2:11" s="49" customFormat="1" ht="19.5" customHeight="1">
      <c r="B205" s="46"/>
      <c r="C205" s="46"/>
      <c r="D205" s="46"/>
      <c r="E205" s="46"/>
      <c r="F205" s="44"/>
      <c r="G205" s="46"/>
      <c r="H205" s="44"/>
      <c r="I205" s="47"/>
      <c r="J205" s="47"/>
      <c r="K205" s="44"/>
    </row>
    <row r="206" spans="2:11" s="49" customFormat="1" ht="19.5" customHeight="1">
      <c r="B206" s="46"/>
      <c r="C206" s="46"/>
      <c r="D206" s="46"/>
      <c r="E206" s="46"/>
      <c r="F206" s="44"/>
      <c r="G206" s="46"/>
      <c r="H206" s="44"/>
      <c r="I206" s="47"/>
      <c r="J206" s="47"/>
      <c r="K206" s="44"/>
    </row>
    <row r="207" spans="2:11" s="49" customFormat="1" ht="19.5" customHeight="1">
      <c r="B207" s="46"/>
      <c r="C207" s="46"/>
      <c r="D207" s="46"/>
      <c r="E207" s="46"/>
      <c r="F207" s="44"/>
      <c r="G207" s="46"/>
      <c r="H207" s="44"/>
      <c r="I207" s="47"/>
      <c r="J207" s="47"/>
      <c r="K207" s="44"/>
    </row>
    <row r="208" spans="2:11" s="49" customFormat="1" ht="19.5" customHeight="1">
      <c r="B208" s="46"/>
      <c r="C208" s="46"/>
      <c r="D208" s="46"/>
      <c r="E208" s="46"/>
      <c r="F208" s="44"/>
      <c r="G208" s="46"/>
      <c r="H208" s="44"/>
      <c r="I208" s="47"/>
      <c r="J208" s="47"/>
      <c r="K208" s="44"/>
    </row>
    <row r="209" spans="2:11" s="49" customFormat="1" ht="19.5" customHeight="1">
      <c r="B209" s="46"/>
      <c r="C209" s="46"/>
      <c r="D209" s="46"/>
      <c r="E209" s="46"/>
      <c r="F209" s="44"/>
      <c r="G209" s="46"/>
      <c r="H209" s="44"/>
      <c r="I209" s="47"/>
      <c r="J209" s="47"/>
      <c r="K209" s="44"/>
    </row>
    <row r="210" spans="2:11" s="49" customFormat="1" ht="19.5" customHeight="1">
      <c r="B210" s="46"/>
      <c r="C210" s="46"/>
      <c r="D210" s="46"/>
      <c r="E210" s="46"/>
      <c r="F210" s="44"/>
      <c r="G210" s="46"/>
      <c r="H210" s="44"/>
      <c r="I210" s="47"/>
      <c r="J210" s="47"/>
      <c r="K210" s="44"/>
    </row>
    <row r="211" spans="2:11" s="49" customFormat="1" ht="19.5" customHeight="1">
      <c r="B211" s="46"/>
      <c r="C211" s="46"/>
      <c r="D211" s="46"/>
      <c r="E211" s="46"/>
      <c r="F211" s="44"/>
      <c r="G211" s="46"/>
      <c r="H211" s="44"/>
      <c r="I211" s="47"/>
      <c r="J211" s="47"/>
      <c r="K211" s="44"/>
    </row>
    <row r="212" spans="2:11" s="49" customFormat="1" ht="19.5" customHeight="1">
      <c r="B212" s="46"/>
      <c r="C212" s="46"/>
      <c r="D212" s="46"/>
      <c r="E212" s="46"/>
      <c r="F212" s="44"/>
      <c r="G212" s="46"/>
      <c r="H212" s="44"/>
      <c r="I212" s="47"/>
      <c r="J212" s="47"/>
      <c r="K212" s="44"/>
    </row>
    <row r="213" spans="2:11" s="49" customFormat="1" ht="19.5" customHeight="1">
      <c r="B213" s="46"/>
      <c r="C213" s="46"/>
      <c r="D213" s="46"/>
      <c r="E213" s="46"/>
      <c r="F213" s="44"/>
      <c r="G213" s="46"/>
      <c r="H213" s="44"/>
      <c r="I213" s="47"/>
      <c r="J213" s="47"/>
      <c r="K213" s="44"/>
    </row>
    <row r="214" spans="2:11" s="49" customFormat="1" ht="19.5" customHeight="1">
      <c r="B214" s="46"/>
      <c r="C214" s="46"/>
      <c r="D214" s="46"/>
      <c r="E214" s="46"/>
      <c r="F214" s="44"/>
      <c r="G214" s="46"/>
      <c r="H214" s="44"/>
      <c r="I214" s="47"/>
      <c r="J214" s="47"/>
      <c r="K214" s="44"/>
    </row>
    <row r="215" spans="2:11" s="49" customFormat="1" ht="19.5" customHeight="1">
      <c r="B215" s="46"/>
      <c r="C215" s="46"/>
      <c r="D215" s="46"/>
      <c r="E215" s="46"/>
      <c r="F215" s="44"/>
      <c r="G215" s="46"/>
      <c r="H215" s="44"/>
      <c r="I215" s="47"/>
      <c r="J215" s="47"/>
      <c r="K215" s="44"/>
    </row>
    <row r="216" spans="2:11" s="49" customFormat="1" ht="19.5" customHeight="1">
      <c r="B216" s="46"/>
      <c r="C216" s="46"/>
      <c r="D216" s="46"/>
      <c r="E216" s="46"/>
      <c r="F216" s="44"/>
      <c r="G216" s="46"/>
      <c r="H216" s="44"/>
      <c r="I216" s="47"/>
      <c r="J216" s="47"/>
      <c r="K216" s="44"/>
    </row>
    <row r="217" spans="2:11" s="49" customFormat="1" ht="19.5" customHeight="1">
      <c r="B217" s="46"/>
      <c r="C217" s="46"/>
      <c r="D217" s="46"/>
      <c r="E217" s="46"/>
      <c r="F217" s="44"/>
      <c r="G217" s="46"/>
      <c r="H217" s="44"/>
      <c r="I217" s="47"/>
      <c r="J217" s="47"/>
      <c r="K217" s="44"/>
    </row>
    <row r="218" spans="2:11" s="49" customFormat="1" ht="19.5" customHeight="1">
      <c r="B218" s="46"/>
      <c r="C218" s="46"/>
      <c r="D218" s="46"/>
      <c r="E218" s="46"/>
      <c r="F218" s="44"/>
      <c r="G218" s="46"/>
      <c r="H218" s="44"/>
      <c r="I218" s="47"/>
      <c r="J218" s="47"/>
      <c r="K218" s="44"/>
    </row>
    <row r="219" spans="2:11" s="49" customFormat="1" ht="19.5" customHeight="1">
      <c r="B219" s="46"/>
      <c r="C219" s="46"/>
      <c r="D219" s="46"/>
      <c r="E219" s="46"/>
      <c r="F219" s="44"/>
      <c r="G219" s="46"/>
      <c r="H219" s="44"/>
      <c r="I219" s="47"/>
      <c r="J219" s="47"/>
      <c r="K219" s="44"/>
    </row>
    <row r="220" spans="2:11" s="49" customFormat="1" ht="19.5" customHeight="1">
      <c r="B220" s="46"/>
      <c r="C220" s="46"/>
      <c r="D220" s="46"/>
      <c r="E220" s="46"/>
      <c r="F220" s="44"/>
      <c r="G220" s="46"/>
      <c r="H220" s="44"/>
      <c r="I220" s="47"/>
      <c r="J220" s="47"/>
      <c r="K220" s="44"/>
    </row>
    <row r="221" spans="2:11" s="49" customFormat="1" ht="19.5" customHeight="1">
      <c r="B221" s="46"/>
      <c r="C221" s="46"/>
      <c r="D221" s="46"/>
      <c r="E221" s="46"/>
      <c r="F221" s="44"/>
      <c r="G221" s="46"/>
      <c r="H221" s="44"/>
      <c r="I221" s="47"/>
      <c r="J221" s="47"/>
      <c r="K221" s="44"/>
    </row>
    <row r="222" spans="2:11" s="49" customFormat="1" ht="19.5" customHeight="1">
      <c r="B222" s="46"/>
      <c r="C222" s="46"/>
      <c r="D222" s="46"/>
      <c r="E222" s="46"/>
      <c r="F222" s="44"/>
      <c r="G222" s="46"/>
      <c r="H222" s="44"/>
      <c r="I222" s="47"/>
      <c r="J222" s="47"/>
      <c r="K222" s="44"/>
    </row>
    <row r="223" spans="2:11" s="49" customFormat="1" ht="19.5" customHeight="1">
      <c r="B223" s="46"/>
      <c r="C223" s="46"/>
      <c r="D223" s="46"/>
      <c r="E223" s="46"/>
      <c r="F223" s="44"/>
      <c r="G223" s="46"/>
      <c r="H223" s="44"/>
      <c r="I223" s="47"/>
      <c r="J223" s="47"/>
      <c r="K223" s="44"/>
    </row>
    <row r="224" spans="2:11" s="49" customFormat="1" ht="19.5" customHeight="1">
      <c r="B224" s="46"/>
      <c r="C224" s="46"/>
      <c r="D224" s="46"/>
      <c r="E224" s="46"/>
      <c r="F224" s="44"/>
      <c r="G224" s="46"/>
      <c r="H224" s="44"/>
      <c r="I224" s="47"/>
      <c r="J224" s="47"/>
      <c r="K224" s="44"/>
    </row>
    <row r="225" spans="2:11" s="49" customFormat="1" ht="19.5" customHeight="1">
      <c r="B225" s="46"/>
      <c r="C225" s="46"/>
      <c r="D225" s="46"/>
      <c r="E225" s="46"/>
      <c r="F225" s="44"/>
      <c r="G225" s="46"/>
      <c r="H225" s="44"/>
      <c r="I225" s="47"/>
      <c r="J225" s="47"/>
      <c r="K225" s="44"/>
    </row>
    <row r="226" spans="2:11" s="49" customFormat="1" ht="19.5" customHeight="1">
      <c r="B226" s="46"/>
      <c r="C226" s="46"/>
      <c r="D226" s="46"/>
      <c r="E226" s="46"/>
      <c r="F226" s="44"/>
      <c r="G226" s="46"/>
      <c r="H226" s="44"/>
      <c r="I226" s="47"/>
      <c r="J226" s="47"/>
      <c r="K226" s="44"/>
    </row>
    <row r="227" spans="2:11" s="49" customFormat="1" ht="19.5" customHeight="1">
      <c r="B227" s="46"/>
      <c r="C227" s="46"/>
      <c r="D227" s="46"/>
      <c r="E227" s="46"/>
      <c r="F227" s="44"/>
      <c r="G227" s="46"/>
      <c r="H227" s="44"/>
      <c r="I227" s="47"/>
      <c r="J227" s="47"/>
      <c r="K227" s="44"/>
    </row>
    <row r="228" spans="2:11" s="49" customFormat="1" ht="19.5" customHeight="1">
      <c r="B228" s="46"/>
      <c r="C228" s="46"/>
      <c r="D228" s="46"/>
      <c r="E228" s="46"/>
      <c r="F228" s="44"/>
      <c r="G228" s="46"/>
      <c r="H228" s="44"/>
      <c r="I228" s="47"/>
      <c r="J228" s="47"/>
      <c r="K228" s="44"/>
    </row>
    <row r="229" spans="2:11" s="49" customFormat="1" ht="19.5" customHeight="1">
      <c r="B229" s="46"/>
      <c r="C229" s="46"/>
      <c r="D229" s="46"/>
      <c r="E229" s="46"/>
      <c r="F229" s="44"/>
      <c r="G229" s="46"/>
      <c r="H229" s="44"/>
      <c r="I229" s="47"/>
      <c r="J229" s="47"/>
      <c r="K229" s="44"/>
    </row>
    <row r="230" spans="2:11" s="49" customFormat="1" ht="19.5" customHeight="1">
      <c r="B230" s="46"/>
      <c r="C230" s="46"/>
      <c r="D230" s="46"/>
      <c r="E230" s="46"/>
      <c r="F230" s="44"/>
      <c r="G230" s="46"/>
      <c r="H230" s="44"/>
      <c r="I230" s="47"/>
      <c r="J230" s="47"/>
      <c r="K230" s="44"/>
    </row>
    <row r="231" spans="2:11" s="49" customFormat="1" ht="19.5" customHeight="1">
      <c r="B231" s="46"/>
      <c r="C231" s="46"/>
      <c r="D231" s="46"/>
      <c r="E231" s="46"/>
      <c r="F231" s="44"/>
      <c r="G231" s="46"/>
      <c r="H231" s="44"/>
      <c r="I231" s="47"/>
      <c r="J231" s="47"/>
      <c r="K231" s="44"/>
    </row>
    <row r="232" spans="2:11" s="49" customFormat="1" ht="19.5" customHeight="1">
      <c r="B232" s="46"/>
      <c r="C232" s="46"/>
      <c r="D232" s="46"/>
      <c r="E232" s="46"/>
      <c r="F232" s="44"/>
      <c r="G232" s="46"/>
      <c r="H232" s="44"/>
      <c r="I232" s="47"/>
      <c r="J232" s="47"/>
      <c r="K232" s="44"/>
    </row>
    <row r="233" spans="2:11" s="49" customFormat="1" ht="19.5" customHeight="1">
      <c r="B233" s="46"/>
      <c r="C233" s="46"/>
      <c r="D233" s="46"/>
      <c r="E233" s="46"/>
      <c r="F233" s="44"/>
      <c r="G233" s="46"/>
      <c r="H233" s="44"/>
      <c r="I233" s="47"/>
      <c r="J233" s="47"/>
      <c r="K233" s="44"/>
    </row>
    <row r="234" spans="2:11" s="49" customFormat="1" ht="19.5" customHeight="1">
      <c r="B234" s="46"/>
      <c r="C234" s="46"/>
      <c r="D234" s="46"/>
      <c r="E234" s="46"/>
      <c r="F234" s="44"/>
      <c r="G234" s="46"/>
      <c r="H234" s="44"/>
      <c r="I234" s="47"/>
      <c r="J234" s="47"/>
      <c r="K234" s="44"/>
    </row>
    <row r="235" spans="2:11" s="49" customFormat="1" ht="19.5" customHeight="1">
      <c r="B235" s="46"/>
      <c r="C235" s="46"/>
      <c r="D235" s="46"/>
      <c r="E235" s="46"/>
      <c r="F235" s="44"/>
      <c r="G235" s="46"/>
      <c r="H235" s="44"/>
      <c r="I235" s="47"/>
      <c r="J235" s="47"/>
      <c r="K235" s="44"/>
    </row>
    <row r="236" spans="2:11" s="49" customFormat="1" ht="19.5" customHeight="1">
      <c r="B236" s="46"/>
      <c r="C236" s="46"/>
      <c r="D236" s="46"/>
      <c r="E236" s="46"/>
      <c r="F236" s="44"/>
      <c r="G236" s="46"/>
      <c r="H236" s="44"/>
      <c r="I236" s="47"/>
      <c r="J236" s="47"/>
      <c r="K236" s="44"/>
    </row>
    <row r="237" spans="2:11" s="49" customFormat="1" ht="19.5" customHeight="1">
      <c r="B237" s="46"/>
      <c r="C237" s="46"/>
      <c r="D237" s="46"/>
      <c r="E237" s="46"/>
      <c r="F237" s="44"/>
      <c r="G237" s="46"/>
      <c r="H237" s="44"/>
      <c r="I237" s="47"/>
      <c r="J237" s="47"/>
      <c r="K237" s="44"/>
    </row>
    <row r="238" spans="2:11" s="49" customFormat="1" ht="19.5" customHeight="1">
      <c r="B238" s="46"/>
      <c r="C238" s="46"/>
      <c r="D238" s="46"/>
      <c r="E238" s="46"/>
      <c r="F238" s="44"/>
      <c r="G238" s="46"/>
      <c r="H238" s="44"/>
      <c r="I238" s="47"/>
      <c r="J238" s="47"/>
      <c r="K238" s="44"/>
    </row>
    <row r="239" spans="2:11" s="49" customFormat="1" ht="19.5" customHeight="1">
      <c r="B239" s="46"/>
      <c r="C239" s="46"/>
      <c r="D239" s="46"/>
      <c r="E239" s="46"/>
      <c r="F239" s="44"/>
      <c r="G239" s="46"/>
      <c r="H239" s="44"/>
      <c r="I239" s="47"/>
      <c r="J239" s="47"/>
      <c r="K239" s="44"/>
    </row>
  </sheetData>
  <sheetProtection/>
  <mergeCells count="10">
    <mergeCell ref="I3:J4"/>
    <mergeCell ref="L3:L5"/>
    <mergeCell ref="A3:A5"/>
    <mergeCell ref="B1:L1"/>
    <mergeCell ref="K3:K5"/>
    <mergeCell ref="B3:B5"/>
    <mergeCell ref="C3:C5"/>
    <mergeCell ref="F3:F5"/>
    <mergeCell ref="G3:G5"/>
    <mergeCell ref="H3:H5"/>
  </mergeCells>
  <printOptions horizontalCentered="1"/>
  <pageMargins left="0.3937007874015748" right="0.3937007874015748" top="0.5905511811023623" bottom="0.5905511811023623" header="0.2362204724409449" footer="0.11811023622047245"/>
  <pageSetup orientation="landscape" paperSize="9" r:id="rId1"/>
  <headerFooter alignWithMargins="0">
    <oddHeader>&amp;R&amp;P/&amp;N</oddHeader>
    <oddFooter>&amp;R&amp;Z&amp;F.xls/&amp;A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zoomScalePageLayoutView="0" workbookViewId="0" topLeftCell="B1">
      <selection activeCell="D56" sqref="D56"/>
    </sheetView>
  </sheetViews>
  <sheetFormatPr defaultColWidth="9.140625" defaultRowHeight="19.5" customHeight="1"/>
  <cols>
    <col min="1" max="1" width="8.57421875" style="54" customWidth="1"/>
    <col min="2" max="2" width="14.7109375" style="72" customWidth="1"/>
    <col min="3" max="3" width="19.28125" style="72" customWidth="1"/>
    <col min="4" max="5" width="7.00390625" style="93" bestFit="1" customWidth="1"/>
    <col min="6" max="6" width="7.00390625" style="91" customWidth="1"/>
    <col min="7" max="7" width="26.140625" style="91" customWidth="1"/>
    <col min="8" max="8" width="14.7109375" style="97" customWidth="1"/>
    <col min="9" max="9" width="11.00390625" style="83" customWidth="1"/>
    <col min="10" max="10" width="12.7109375" style="83" customWidth="1"/>
    <col min="11" max="11" width="13.140625" style="94" customWidth="1"/>
    <col min="12" max="12" width="17.421875" style="98" customWidth="1"/>
    <col min="13" max="16384" width="9.140625" style="54" customWidth="1"/>
  </cols>
  <sheetData>
    <row r="1" spans="2:12" ht="19.5" customHeight="1">
      <c r="B1" s="200" t="s">
        <v>75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2" ht="19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9.5" customHeight="1">
      <c r="A3" s="57"/>
      <c r="B3" s="230" t="s">
        <v>1</v>
      </c>
      <c r="C3" s="230" t="s">
        <v>2</v>
      </c>
      <c r="D3" s="58"/>
      <c r="E3" s="58"/>
      <c r="F3" s="230" t="s">
        <v>3</v>
      </c>
      <c r="G3" s="201" t="s">
        <v>5</v>
      </c>
      <c r="H3" s="226" t="s">
        <v>76</v>
      </c>
      <c r="I3" s="230" t="s">
        <v>77</v>
      </c>
      <c r="J3" s="230"/>
      <c r="K3" s="227" t="s">
        <v>78</v>
      </c>
      <c r="L3" s="232" t="s">
        <v>79</v>
      </c>
    </row>
    <row r="4" spans="1:12" ht="19.5" customHeight="1">
      <c r="A4" s="60" t="s">
        <v>80</v>
      </c>
      <c r="B4" s="230"/>
      <c r="C4" s="230"/>
      <c r="D4" s="58"/>
      <c r="E4" s="58"/>
      <c r="F4" s="231"/>
      <c r="G4" s="201"/>
      <c r="H4" s="226"/>
      <c r="I4" s="230"/>
      <c r="J4" s="230"/>
      <c r="K4" s="228"/>
      <c r="L4" s="233"/>
    </row>
    <row r="5" spans="1:12" s="64" customFormat="1" ht="19.5" customHeight="1">
      <c r="A5" s="62"/>
      <c r="B5" s="230"/>
      <c r="C5" s="230"/>
      <c r="D5" s="58"/>
      <c r="E5" s="58"/>
      <c r="F5" s="231"/>
      <c r="G5" s="201"/>
      <c r="H5" s="226"/>
      <c r="I5" s="63" t="s">
        <v>12</v>
      </c>
      <c r="J5" s="63" t="s">
        <v>13</v>
      </c>
      <c r="K5" s="229"/>
      <c r="L5" s="222"/>
    </row>
    <row r="6" spans="1:12" s="64" customFormat="1" ht="19.5" customHeight="1">
      <c r="A6" s="63"/>
      <c r="B6" s="65" t="s">
        <v>81</v>
      </c>
      <c r="C6" s="58"/>
      <c r="D6" s="58"/>
      <c r="E6" s="58"/>
      <c r="F6" s="61"/>
      <c r="G6" s="66"/>
      <c r="H6" s="59"/>
      <c r="I6" s="67">
        <f>SUM(I7+I22+I30+I37+I41+I48+I53)</f>
        <v>272149</v>
      </c>
      <c r="J6" s="67">
        <f>SUM(J7+J22+J30+J37+J41+J48+J53)</f>
        <v>69905</v>
      </c>
      <c r="K6" s="68"/>
      <c r="L6" s="69">
        <f>SUM(L7+L22+L30+L37+L41+L48+L53)</f>
        <v>155.48459999999997</v>
      </c>
    </row>
    <row r="7" spans="1:12" s="64" customFormat="1" ht="19.5" customHeight="1">
      <c r="A7" s="63"/>
      <c r="B7" s="70" t="s">
        <v>82</v>
      </c>
      <c r="C7" s="58"/>
      <c r="D7" s="58"/>
      <c r="E7" s="58"/>
      <c r="F7" s="61"/>
      <c r="G7" s="66"/>
      <c r="H7" s="59"/>
      <c r="I7" s="67">
        <f>SUM(I8:I21)</f>
        <v>99927</v>
      </c>
      <c r="J7" s="67">
        <f>SUM(J8:J21)</f>
        <v>26901</v>
      </c>
      <c r="K7" s="71"/>
      <c r="L7" s="69">
        <f>SUM(L11:L21)</f>
        <v>43.6866</v>
      </c>
    </row>
    <row r="8" spans="1:12" s="64" customFormat="1" ht="19.5" customHeight="1">
      <c r="A8" s="63" t="s">
        <v>83</v>
      </c>
      <c r="B8" s="72" t="s">
        <v>84</v>
      </c>
      <c r="C8" s="73" t="s">
        <v>85</v>
      </c>
      <c r="D8" s="73">
        <v>618401</v>
      </c>
      <c r="E8" s="73">
        <v>730952</v>
      </c>
      <c r="F8" s="63"/>
      <c r="G8" s="74" t="s">
        <v>86</v>
      </c>
      <c r="H8" s="75">
        <v>6.8</v>
      </c>
      <c r="I8" s="76">
        <v>21095</v>
      </c>
      <c r="J8" s="77">
        <v>7592</v>
      </c>
      <c r="K8" s="68"/>
      <c r="L8" s="78">
        <v>13</v>
      </c>
    </row>
    <row r="9" spans="1:12" s="64" customFormat="1" ht="19.5" customHeight="1">
      <c r="A9" s="63" t="s">
        <v>83</v>
      </c>
      <c r="B9" s="72" t="s">
        <v>87</v>
      </c>
      <c r="C9" s="72" t="s">
        <v>88</v>
      </c>
      <c r="D9" s="72">
        <v>618051</v>
      </c>
      <c r="E9" s="72">
        <v>743763</v>
      </c>
      <c r="F9" s="63"/>
      <c r="G9" s="74"/>
      <c r="H9" s="75">
        <v>1.25</v>
      </c>
      <c r="I9" s="77">
        <v>2339</v>
      </c>
      <c r="J9" s="77">
        <v>706</v>
      </c>
      <c r="K9" s="71"/>
      <c r="L9" s="79">
        <v>3</v>
      </c>
    </row>
    <row r="10" spans="1:12" s="64" customFormat="1" ht="19.5" customHeight="1">
      <c r="A10" s="63" t="s">
        <v>83</v>
      </c>
      <c r="B10" s="72" t="s">
        <v>89</v>
      </c>
      <c r="C10" s="72" t="s">
        <v>90</v>
      </c>
      <c r="D10" s="72">
        <v>609063</v>
      </c>
      <c r="E10" s="72">
        <v>735427</v>
      </c>
      <c r="F10" s="63"/>
      <c r="G10" s="74"/>
      <c r="H10" s="75">
        <v>2.7</v>
      </c>
      <c r="I10" s="77">
        <v>3682</v>
      </c>
      <c r="J10" s="77">
        <v>753</v>
      </c>
      <c r="K10" s="68"/>
      <c r="L10" s="79">
        <v>2.5</v>
      </c>
    </row>
    <row r="11" spans="1:12" s="64" customFormat="1" ht="19.5" customHeight="1">
      <c r="A11" s="63" t="s">
        <v>83</v>
      </c>
      <c r="B11" s="64" t="s">
        <v>91</v>
      </c>
      <c r="C11" s="64" t="s">
        <v>92</v>
      </c>
      <c r="D11" s="64">
        <v>614434</v>
      </c>
      <c r="E11" s="64">
        <v>747818</v>
      </c>
      <c r="F11" s="63" t="s">
        <v>93</v>
      </c>
      <c r="G11" s="66" t="s">
        <v>94</v>
      </c>
      <c r="H11" s="75">
        <v>52.41</v>
      </c>
      <c r="I11" s="77">
        <v>5345</v>
      </c>
      <c r="J11" s="77">
        <v>1266</v>
      </c>
      <c r="K11" s="71">
        <v>0.6</v>
      </c>
      <c r="L11" s="79">
        <f aca="true" t="shared" si="0" ref="L11:L21">(I11*K11)/1000</f>
        <v>3.207</v>
      </c>
    </row>
    <row r="12" spans="1:12" s="64" customFormat="1" ht="19.5" customHeight="1">
      <c r="A12" s="63"/>
      <c r="B12" s="64" t="s">
        <v>95</v>
      </c>
      <c r="C12" s="64" t="s">
        <v>96</v>
      </c>
      <c r="D12" s="64">
        <v>618045</v>
      </c>
      <c r="E12" s="64">
        <v>732237</v>
      </c>
      <c r="F12" s="63" t="s">
        <v>93</v>
      </c>
      <c r="G12" s="66"/>
      <c r="H12" s="75">
        <v>16.65</v>
      </c>
      <c r="I12" s="77">
        <v>4781</v>
      </c>
      <c r="J12" s="77">
        <v>930</v>
      </c>
      <c r="K12" s="71">
        <v>0.6</v>
      </c>
      <c r="L12" s="79">
        <f t="shared" si="0"/>
        <v>2.8686</v>
      </c>
    </row>
    <row r="13" spans="1:12" s="64" customFormat="1" ht="19.5" customHeight="1">
      <c r="A13" s="63" t="s">
        <v>83</v>
      </c>
      <c r="B13" s="64" t="s">
        <v>97</v>
      </c>
      <c r="C13" s="64" t="s">
        <v>98</v>
      </c>
      <c r="F13" s="63" t="s">
        <v>25</v>
      </c>
      <c r="G13" s="66" t="s">
        <v>99</v>
      </c>
      <c r="H13" s="75">
        <v>142.89</v>
      </c>
      <c r="I13" s="77">
        <v>16300</v>
      </c>
      <c r="J13" s="77">
        <v>5504</v>
      </c>
      <c r="K13" s="71">
        <v>0.6</v>
      </c>
      <c r="L13" s="79">
        <f t="shared" si="0"/>
        <v>9.78</v>
      </c>
    </row>
    <row r="14" spans="1:12" s="64" customFormat="1" ht="19.5" customHeight="1">
      <c r="A14" s="63" t="s">
        <v>83</v>
      </c>
      <c r="B14" s="64" t="s">
        <v>100</v>
      </c>
      <c r="C14" s="64" t="s">
        <v>101</v>
      </c>
      <c r="D14" s="64">
        <v>615760</v>
      </c>
      <c r="E14" s="64">
        <v>733025</v>
      </c>
      <c r="F14" s="63" t="s">
        <v>93</v>
      </c>
      <c r="G14" s="66" t="s">
        <v>102</v>
      </c>
      <c r="H14" s="75">
        <v>54.35</v>
      </c>
      <c r="I14" s="76">
        <v>6595</v>
      </c>
      <c r="J14" s="76">
        <v>1644</v>
      </c>
      <c r="K14" s="71">
        <v>0.6</v>
      </c>
      <c r="L14" s="79">
        <f t="shared" si="0"/>
        <v>3.957</v>
      </c>
    </row>
    <row r="15" spans="1:12" s="64" customFormat="1" ht="19.5" customHeight="1">
      <c r="A15" s="63" t="s">
        <v>83</v>
      </c>
      <c r="B15" s="64" t="s">
        <v>103</v>
      </c>
      <c r="C15" s="64" t="s">
        <v>104</v>
      </c>
      <c r="D15" s="64">
        <v>612901</v>
      </c>
      <c r="E15" s="64">
        <v>747024</v>
      </c>
      <c r="F15" s="63" t="s">
        <v>93</v>
      </c>
      <c r="G15" s="66" t="s">
        <v>105</v>
      </c>
      <c r="H15" s="75">
        <v>28.68</v>
      </c>
      <c r="I15" s="77">
        <v>5042</v>
      </c>
      <c r="J15" s="77">
        <v>1072</v>
      </c>
      <c r="K15" s="71">
        <v>0.6</v>
      </c>
      <c r="L15" s="79">
        <f t="shared" si="0"/>
        <v>3.0252</v>
      </c>
    </row>
    <row r="16" spans="1:12" s="64" customFormat="1" ht="19.5" customHeight="1">
      <c r="A16" s="63" t="s">
        <v>83</v>
      </c>
      <c r="B16" s="64" t="s">
        <v>89</v>
      </c>
      <c r="C16" s="64" t="s">
        <v>106</v>
      </c>
      <c r="D16" s="64">
        <v>617334</v>
      </c>
      <c r="E16" s="64">
        <v>730627</v>
      </c>
      <c r="F16" s="63" t="s">
        <v>93</v>
      </c>
      <c r="G16" s="74" t="s">
        <v>94</v>
      </c>
      <c r="H16" s="75">
        <v>69.26</v>
      </c>
      <c r="I16" s="77">
        <v>5196</v>
      </c>
      <c r="J16" s="77">
        <v>1142</v>
      </c>
      <c r="K16" s="71">
        <v>0.6</v>
      </c>
      <c r="L16" s="79">
        <f t="shared" si="0"/>
        <v>3.1176</v>
      </c>
    </row>
    <row r="17" spans="1:12" s="64" customFormat="1" ht="19.5" customHeight="1">
      <c r="A17" s="63" t="s">
        <v>83</v>
      </c>
      <c r="B17" s="64" t="s">
        <v>87</v>
      </c>
      <c r="C17" s="64" t="s">
        <v>107</v>
      </c>
      <c r="F17" s="63" t="s">
        <v>93</v>
      </c>
      <c r="G17" s="74" t="s">
        <v>108</v>
      </c>
      <c r="H17" s="75">
        <v>21.7</v>
      </c>
      <c r="I17" s="77">
        <v>9523</v>
      </c>
      <c r="J17" s="77">
        <v>1979</v>
      </c>
      <c r="K17" s="71">
        <v>0.6</v>
      </c>
      <c r="L17" s="79">
        <f t="shared" si="0"/>
        <v>5.7138</v>
      </c>
    </row>
    <row r="18" spans="1:12" s="64" customFormat="1" ht="19.5" customHeight="1">
      <c r="A18" s="63" t="s">
        <v>83</v>
      </c>
      <c r="B18" s="64" t="s">
        <v>109</v>
      </c>
      <c r="C18" s="64" t="s">
        <v>110</v>
      </c>
      <c r="D18" s="64">
        <v>616992</v>
      </c>
      <c r="E18" s="64">
        <v>732475</v>
      </c>
      <c r="F18" s="63" t="s">
        <v>93</v>
      </c>
      <c r="G18" s="66" t="s">
        <v>94</v>
      </c>
      <c r="H18" s="75">
        <v>51</v>
      </c>
      <c r="I18" s="77">
        <v>2806</v>
      </c>
      <c r="J18" s="77">
        <v>571</v>
      </c>
      <c r="K18" s="71">
        <v>0.6</v>
      </c>
      <c r="L18" s="79">
        <f t="shared" si="0"/>
        <v>1.6836</v>
      </c>
    </row>
    <row r="19" spans="1:12" s="64" customFormat="1" ht="19.5" customHeight="1">
      <c r="A19" s="63" t="s">
        <v>83</v>
      </c>
      <c r="B19" s="64" t="s">
        <v>111</v>
      </c>
      <c r="C19" s="64" t="s">
        <v>112</v>
      </c>
      <c r="D19" s="64">
        <v>616992</v>
      </c>
      <c r="E19" s="64">
        <v>732475</v>
      </c>
      <c r="F19" s="63" t="s">
        <v>93</v>
      </c>
      <c r="G19" s="66"/>
      <c r="H19" s="75">
        <v>39.5</v>
      </c>
      <c r="I19" s="77">
        <v>4853</v>
      </c>
      <c r="J19" s="77">
        <v>1170</v>
      </c>
      <c r="K19" s="71">
        <v>0.6</v>
      </c>
      <c r="L19" s="79">
        <f t="shared" si="0"/>
        <v>2.9118</v>
      </c>
    </row>
    <row r="20" spans="1:12" s="64" customFormat="1" ht="19.5" customHeight="1">
      <c r="A20" s="63" t="s">
        <v>83</v>
      </c>
      <c r="B20" s="64" t="s">
        <v>113</v>
      </c>
      <c r="C20" s="64" t="s">
        <v>114</v>
      </c>
      <c r="F20" s="63" t="s">
        <v>93</v>
      </c>
      <c r="G20" s="74" t="s">
        <v>115</v>
      </c>
      <c r="H20" s="75">
        <v>55.23</v>
      </c>
      <c r="I20" s="77">
        <v>9551</v>
      </c>
      <c r="J20" s="77">
        <v>2018</v>
      </c>
      <c r="K20" s="71">
        <v>0.6</v>
      </c>
      <c r="L20" s="79">
        <f t="shared" si="0"/>
        <v>5.730599999999999</v>
      </c>
    </row>
    <row r="21" spans="1:12" s="64" customFormat="1" ht="19.5" customHeight="1">
      <c r="A21" s="63"/>
      <c r="B21" s="64" t="s">
        <v>116</v>
      </c>
      <c r="C21" s="64" t="s">
        <v>117</v>
      </c>
      <c r="D21" s="64">
        <v>622258</v>
      </c>
      <c r="E21" s="64">
        <v>728765</v>
      </c>
      <c r="F21" s="63" t="s">
        <v>93</v>
      </c>
      <c r="G21" s="66"/>
      <c r="H21" s="75">
        <v>63.12</v>
      </c>
      <c r="I21" s="77">
        <v>2819</v>
      </c>
      <c r="J21" s="77">
        <v>554</v>
      </c>
      <c r="K21" s="71">
        <v>0.6</v>
      </c>
      <c r="L21" s="79">
        <f t="shared" si="0"/>
        <v>1.6913999999999998</v>
      </c>
    </row>
    <row r="22" spans="1:12" ht="19.5" customHeight="1">
      <c r="A22" s="64"/>
      <c r="B22" s="70" t="s">
        <v>118</v>
      </c>
      <c r="C22" s="64"/>
      <c r="D22" s="64"/>
      <c r="E22" s="64"/>
      <c r="F22" s="63"/>
      <c r="G22" s="66"/>
      <c r="H22" s="75"/>
      <c r="I22" s="67">
        <f>SUM(I23:I29)</f>
        <v>63186</v>
      </c>
      <c r="J22" s="67">
        <f>SUM(J23:J29)</f>
        <v>15542</v>
      </c>
      <c r="K22" s="71"/>
      <c r="L22" s="69">
        <f>SUM(L23:L29)</f>
        <v>46.9878</v>
      </c>
    </row>
    <row r="23" spans="1:12" s="64" customFormat="1" ht="19.5" customHeight="1">
      <c r="A23" s="63" t="s">
        <v>83</v>
      </c>
      <c r="B23" s="72" t="s">
        <v>119</v>
      </c>
      <c r="C23" s="73" t="s">
        <v>120</v>
      </c>
      <c r="D23" s="73">
        <v>592717</v>
      </c>
      <c r="E23" s="73">
        <v>758465</v>
      </c>
      <c r="F23" s="63"/>
      <c r="G23" s="74"/>
      <c r="H23" s="75">
        <v>2.61</v>
      </c>
      <c r="I23" s="77">
        <v>4873</v>
      </c>
      <c r="J23" s="77">
        <v>1838</v>
      </c>
      <c r="K23" s="71"/>
      <c r="L23" s="78">
        <v>12</v>
      </c>
    </row>
    <row r="24" spans="1:12" s="64" customFormat="1" ht="19.5" customHeight="1">
      <c r="A24" s="63" t="s">
        <v>83</v>
      </c>
      <c r="B24" s="72" t="s">
        <v>119</v>
      </c>
      <c r="C24" s="72" t="s">
        <v>121</v>
      </c>
      <c r="D24" s="72"/>
      <c r="E24" s="72"/>
      <c r="F24" s="63" t="s">
        <v>93</v>
      </c>
      <c r="G24" s="66" t="s">
        <v>102</v>
      </c>
      <c r="H24" s="75">
        <v>27.4</v>
      </c>
      <c r="I24" s="77">
        <v>11843</v>
      </c>
      <c r="J24" s="77">
        <v>2877</v>
      </c>
      <c r="K24" s="71">
        <v>0.6</v>
      </c>
      <c r="L24" s="79">
        <f aca="true" t="shared" si="1" ref="L24:L29">(I24*K24)/1000</f>
        <v>7.1058</v>
      </c>
    </row>
    <row r="25" spans="1:12" s="64" customFormat="1" ht="19.5" customHeight="1">
      <c r="A25" s="63" t="s">
        <v>83</v>
      </c>
      <c r="B25" s="64" t="s">
        <v>122</v>
      </c>
      <c r="C25" s="64" t="s">
        <v>123</v>
      </c>
      <c r="F25" s="63" t="s">
        <v>93</v>
      </c>
      <c r="G25" s="66" t="s">
        <v>124</v>
      </c>
      <c r="H25" s="75">
        <v>76.7</v>
      </c>
      <c r="I25" s="77">
        <v>7901</v>
      </c>
      <c r="J25" s="77">
        <v>1961</v>
      </c>
      <c r="K25" s="71">
        <v>0.6</v>
      </c>
      <c r="L25" s="79">
        <f t="shared" si="1"/>
        <v>4.7406</v>
      </c>
    </row>
    <row r="26" spans="1:12" s="64" customFormat="1" ht="19.5" customHeight="1">
      <c r="A26" s="63" t="s">
        <v>83</v>
      </c>
      <c r="B26" s="64" t="s">
        <v>125</v>
      </c>
      <c r="C26" s="64" t="s">
        <v>126</v>
      </c>
      <c r="F26" s="63" t="s">
        <v>93</v>
      </c>
      <c r="G26" s="66" t="s">
        <v>127</v>
      </c>
      <c r="H26" s="75">
        <v>40.46</v>
      </c>
      <c r="I26" s="77">
        <v>9576</v>
      </c>
      <c r="J26" s="77">
        <v>2270</v>
      </c>
      <c r="K26" s="71">
        <v>0.6</v>
      </c>
      <c r="L26" s="79">
        <f t="shared" si="1"/>
        <v>5.7456</v>
      </c>
    </row>
    <row r="27" spans="1:12" s="64" customFormat="1" ht="19.5" customHeight="1">
      <c r="A27" s="63" t="s">
        <v>83</v>
      </c>
      <c r="B27" s="64" t="s">
        <v>118</v>
      </c>
      <c r="C27" s="64" t="s">
        <v>128</v>
      </c>
      <c r="D27" s="64">
        <v>587888</v>
      </c>
      <c r="E27" s="64">
        <v>759114</v>
      </c>
      <c r="F27" s="63" t="s">
        <v>93</v>
      </c>
      <c r="G27" s="66" t="s">
        <v>129</v>
      </c>
      <c r="H27" s="75">
        <v>87.25</v>
      </c>
      <c r="I27" s="77">
        <v>19579</v>
      </c>
      <c r="J27" s="77">
        <v>4372</v>
      </c>
      <c r="K27" s="71">
        <v>0.6</v>
      </c>
      <c r="L27" s="79">
        <f t="shared" si="1"/>
        <v>11.747399999999999</v>
      </c>
    </row>
    <row r="28" spans="1:12" s="64" customFormat="1" ht="19.5" customHeight="1">
      <c r="A28" s="63" t="s">
        <v>83</v>
      </c>
      <c r="B28" s="64" t="s">
        <v>130</v>
      </c>
      <c r="C28" s="64" t="s">
        <v>131</v>
      </c>
      <c r="F28" s="63" t="s">
        <v>93</v>
      </c>
      <c r="G28" s="66" t="s">
        <v>102</v>
      </c>
      <c r="H28" s="75">
        <v>13.38</v>
      </c>
      <c r="I28" s="77">
        <v>3433</v>
      </c>
      <c r="J28" s="77">
        <v>813</v>
      </c>
      <c r="K28" s="71">
        <v>0.6</v>
      </c>
      <c r="L28" s="79">
        <f t="shared" si="1"/>
        <v>2.0597999999999996</v>
      </c>
    </row>
    <row r="29" spans="1:12" s="64" customFormat="1" ht="19.5" customHeight="1">
      <c r="A29" s="63" t="s">
        <v>83</v>
      </c>
      <c r="B29" s="64" t="s">
        <v>132</v>
      </c>
      <c r="C29" s="64" t="s">
        <v>133</v>
      </c>
      <c r="F29" s="63" t="s">
        <v>93</v>
      </c>
      <c r="G29" s="66" t="s">
        <v>102</v>
      </c>
      <c r="H29" s="75">
        <v>39.15</v>
      </c>
      <c r="I29" s="77">
        <v>5981</v>
      </c>
      <c r="J29" s="77">
        <v>1411</v>
      </c>
      <c r="K29" s="71">
        <v>0.6</v>
      </c>
      <c r="L29" s="79">
        <f t="shared" si="1"/>
        <v>3.5886</v>
      </c>
    </row>
    <row r="30" spans="1:12" ht="19.5" customHeight="1">
      <c r="A30" s="64"/>
      <c r="B30" s="70" t="s">
        <v>134</v>
      </c>
      <c r="C30" s="64"/>
      <c r="D30" s="64"/>
      <c r="E30" s="64"/>
      <c r="F30" s="63"/>
      <c r="G30" s="66"/>
      <c r="H30" s="80"/>
      <c r="I30" s="67">
        <f>SUM(I31:I36)</f>
        <v>20578</v>
      </c>
      <c r="J30" s="67">
        <f>SUM(J31:J36)</f>
        <v>5029</v>
      </c>
      <c r="K30" s="71"/>
      <c r="L30" s="69">
        <f>SUM(L31:L36)</f>
        <v>12.348799999999997</v>
      </c>
    </row>
    <row r="31" spans="1:12" s="64" customFormat="1" ht="19.5" customHeight="1">
      <c r="A31" s="63" t="s">
        <v>83</v>
      </c>
      <c r="B31" s="72" t="s">
        <v>134</v>
      </c>
      <c r="C31" s="81" t="s">
        <v>135</v>
      </c>
      <c r="D31" s="81">
        <v>583802</v>
      </c>
      <c r="E31" s="81">
        <v>785557</v>
      </c>
      <c r="F31" s="63"/>
      <c r="G31" s="74"/>
      <c r="H31" s="75">
        <v>2.94</v>
      </c>
      <c r="I31" s="77">
        <v>3330</v>
      </c>
      <c r="J31" s="77">
        <v>912</v>
      </c>
      <c r="K31" s="71"/>
      <c r="L31" s="79">
        <v>2</v>
      </c>
    </row>
    <row r="32" spans="1:12" s="64" customFormat="1" ht="19.5" customHeight="1">
      <c r="A32" s="63" t="s">
        <v>83</v>
      </c>
      <c r="B32" s="64" t="s">
        <v>136</v>
      </c>
      <c r="C32" s="64" t="s">
        <v>137</v>
      </c>
      <c r="F32" s="63" t="s">
        <v>93</v>
      </c>
      <c r="G32" s="66" t="s">
        <v>138</v>
      </c>
      <c r="H32" s="75">
        <v>18.5</v>
      </c>
      <c r="I32" s="77">
        <v>2146</v>
      </c>
      <c r="J32" s="77">
        <v>460</v>
      </c>
      <c r="K32" s="71">
        <v>0.6</v>
      </c>
      <c r="L32" s="79">
        <f>(I32*K32)/1000</f>
        <v>1.2875999999999999</v>
      </c>
    </row>
    <row r="33" spans="1:12" s="64" customFormat="1" ht="19.5" customHeight="1">
      <c r="A33" s="63" t="s">
        <v>83</v>
      </c>
      <c r="B33" s="64" t="s">
        <v>139</v>
      </c>
      <c r="C33" s="64" t="s">
        <v>140</v>
      </c>
      <c r="D33" s="64">
        <v>582844</v>
      </c>
      <c r="E33" s="64">
        <v>770031</v>
      </c>
      <c r="F33" s="63" t="s">
        <v>93</v>
      </c>
      <c r="G33" s="66" t="s">
        <v>141</v>
      </c>
      <c r="H33" s="75">
        <v>14.1</v>
      </c>
      <c r="I33" s="77">
        <v>2263</v>
      </c>
      <c r="J33" s="77">
        <v>457</v>
      </c>
      <c r="K33" s="71">
        <v>0.6</v>
      </c>
      <c r="L33" s="79">
        <f>(I33*K33)/1000</f>
        <v>1.3578</v>
      </c>
    </row>
    <row r="34" spans="1:12" s="64" customFormat="1" ht="19.5" customHeight="1">
      <c r="A34" s="63" t="s">
        <v>83</v>
      </c>
      <c r="B34" s="64" t="s">
        <v>134</v>
      </c>
      <c r="C34" s="64" t="s">
        <v>142</v>
      </c>
      <c r="D34" s="64">
        <v>574130</v>
      </c>
      <c r="E34" s="64">
        <v>773764</v>
      </c>
      <c r="F34" s="63" t="s">
        <v>93</v>
      </c>
      <c r="G34" s="66" t="s">
        <v>143</v>
      </c>
      <c r="H34" s="63">
        <v>169.1</v>
      </c>
      <c r="I34" s="77">
        <v>3094</v>
      </c>
      <c r="J34" s="77">
        <v>788</v>
      </c>
      <c r="K34" s="71">
        <v>0.6</v>
      </c>
      <c r="L34" s="79">
        <f>(I34*K34)/1000</f>
        <v>1.8563999999999998</v>
      </c>
    </row>
    <row r="35" spans="1:12" s="64" customFormat="1" ht="19.5" customHeight="1">
      <c r="A35" s="63" t="s">
        <v>83</v>
      </c>
      <c r="B35" s="64" t="s">
        <v>144</v>
      </c>
      <c r="C35" s="64" t="s">
        <v>145</v>
      </c>
      <c r="D35" s="64">
        <v>597819</v>
      </c>
      <c r="E35" s="64">
        <v>764966</v>
      </c>
      <c r="F35" s="63" t="s">
        <v>93</v>
      </c>
      <c r="G35" s="66" t="s">
        <v>141</v>
      </c>
      <c r="H35" s="75">
        <v>124.23</v>
      </c>
      <c r="I35" s="77">
        <v>6172</v>
      </c>
      <c r="J35" s="77">
        <v>1463</v>
      </c>
      <c r="K35" s="71">
        <v>0.6</v>
      </c>
      <c r="L35" s="79">
        <f>(I35*K35)/1000</f>
        <v>3.7032</v>
      </c>
    </row>
    <row r="36" spans="1:12" s="64" customFormat="1" ht="19.5" customHeight="1">
      <c r="A36" s="63" t="s">
        <v>83</v>
      </c>
      <c r="B36" s="64" t="s">
        <v>146</v>
      </c>
      <c r="C36" s="64" t="s">
        <v>147</v>
      </c>
      <c r="D36" s="64">
        <v>597819</v>
      </c>
      <c r="E36" s="64">
        <v>764966</v>
      </c>
      <c r="F36" s="63" t="s">
        <v>93</v>
      </c>
      <c r="G36" s="66" t="s">
        <v>138</v>
      </c>
      <c r="H36" s="75">
        <v>87.16</v>
      </c>
      <c r="I36" s="77">
        <v>3573</v>
      </c>
      <c r="J36" s="77">
        <v>949</v>
      </c>
      <c r="K36" s="71">
        <v>0.6</v>
      </c>
      <c r="L36" s="79">
        <f>(I36*K36)/1000</f>
        <v>2.1437999999999997</v>
      </c>
    </row>
    <row r="37" spans="1:12" ht="19.5" customHeight="1">
      <c r="A37" s="64"/>
      <c r="B37" s="70" t="s">
        <v>148</v>
      </c>
      <c r="D37" s="72"/>
      <c r="E37" s="72"/>
      <c r="F37" s="63"/>
      <c r="G37" s="66"/>
      <c r="H37" s="67"/>
      <c r="I37" s="67">
        <f>SUM(I38:I40)</f>
        <v>29052</v>
      </c>
      <c r="J37" s="67">
        <f>SUM(J38:J40)</f>
        <v>7977</v>
      </c>
      <c r="K37" s="71"/>
      <c r="L37" s="69">
        <f>SUM(L38:L40)</f>
        <v>17.4312</v>
      </c>
    </row>
    <row r="38" spans="1:12" ht="19.5" customHeight="1">
      <c r="A38" s="63" t="s">
        <v>149</v>
      </c>
      <c r="B38" s="72" t="s">
        <v>148</v>
      </c>
      <c r="C38" s="64" t="s">
        <v>150</v>
      </c>
      <c r="D38" s="64">
        <v>612358</v>
      </c>
      <c r="E38" s="64">
        <v>758733</v>
      </c>
      <c r="F38" s="63" t="s">
        <v>93</v>
      </c>
      <c r="G38" s="66" t="s">
        <v>151</v>
      </c>
      <c r="H38" s="75">
        <v>173</v>
      </c>
      <c r="I38" s="77">
        <v>12228</v>
      </c>
      <c r="J38" s="77">
        <v>3721</v>
      </c>
      <c r="K38" s="71">
        <v>0.6</v>
      </c>
      <c r="L38" s="79">
        <f>(I38*K38)/1000</f>
        <v>7.3368</v>
      </c>
    </row>
    <row r="39" spans="1:12" s="64" customFormat="1" ht="19.5" customHeight="1">
      <c r="A39" s="63" t="s">
        <v>149</v>
      </c>
      <c r="B39" s="72" t="s">
        <v>152</v>
      </c>
      <c r="C39" s="64" t="s">
        <v>153</v>
      </c>
      <c r="F39" s="63" t="s">
        <v>93</v>
      </c>
      <c r="G39" s="82" t="s">
        <v>108</v>
      </c>
      <c r="H39" s="75">
        <v>144.76</v>
      </c>
      <c r="I39" s="77">
        <v>9539</v>
      </c>
      <c r="J39" s="77">
        <v>2307</v>
      </c>
      <c r="K39" s="71">
        <v>0.6</v>
      </c>
      <c r="L39" s="79">
        <f>(I39*K39)/1000</f>
        <v>5.7234</v>
      </c>
    </row>
    <row r="40" spans="1:12" s="64" customFormat="1" ht="19.5" customHeight="1">
      <c r="A40" s="63" t="s">
        <v>149</v>
      </c>
      <c r="B40" s="72" t="s">
        <v>154</v>
      </c>
      <c r="C40" s="64" t="s">
        <v>155</v>
      </c>
      <c r="F40" s="63" t="s">
        <v>93</v>
      </c>
      <c r="G40" s="66" t="s">
        <v>94</v>
      </c>
      <c r="H40" s="75">
        <v>124</v>
      </c>
      <c r="I40" s="77">
        <v>7285</v>
      </c>
      <c r="J40" s="77">
        <v>1949</v>
      </c>
      <c r="K40" s="71">
        <v>0.6</v>
      </c>
      <c r="L40" s="79">
        <f>(I40*K40)/1000</f>
        <v>4.371</v>
      </c>
    </row>
    <row r="41" spans="1:12" ht="19.5" customHeight="1">
      <c r="A41" s="64"/>
      <c r="B41" s="70" t="s">
        <v>156</v>
      </c>
      <c r="D41" s="72"/>
      <c r="E41" s="72"/>
      <c r="F41" s="63"/>
      <c r="G41" s="66"/>
      <c r="H41" s="75"/>
      <c r="I41" s="67">
        <f>SUM(I42:I46)</f>
        <v>20479</v>
      </c>
      <c r="J41" s="67">
        <f>SUM(J42:J46)</f>
        <v>4735</v>
      </c>
      <c r="K41" s="71"/>
      <c r="L41" s="69">
        <f>SUM(L42:L46)</f>
        <v>11.674</v>
      </c>
    </row>
    <row r="42" spans="1:12" s="64" customFormat="1" ht="19.5" customHeight="1">
      <c r="A42" s="63" t="s">
        <v>149</v>
      </c>
      <c r="B42" s="72" t="s">
        <v>156</v>
      </c>
      <c r="C42" s="73" t="s">
        <v>157</v>
      </c>
      <c r="D42" s="73">
        <v>619378</v>
      </c>
      <c r="E42" s="73">
        <v>749562</v>
      </c>
      <c r="F42" s="63"/>
      <c r="G42" s="74"/>
      <c r="H42" s="75">
        <v>6.2</v>
      </c>
      <c r="I42" s="77">
        <v>5189</v>
      </c>
      <c r="J42" s="77">
        <v>1186</v>
      </c>
      <c r="K42" s="71"/>
      <c r="L42" s="78">
        <v>2.5</v>
      </c>
    </row>
    <row r="43" spans="1:12" s="64" customFormat="1" ht="19.5" customHeight="1">
      <c r="A43" s="63" t="s">
        <v>149</v>
      </c>
      <c r="B43" s="72" t="s">
        <v>156</v>
      </c>
      <c r="C43" s="72" t="s">
        <v>158</v>
      </c>
      <c r="D43" s="72">
        <v>620490</v>
      </c>
      <c r="E43" s="72">
        <v>748418</v>
      </c>
      <c r="F43" s="63" t="s">
        <v>93</v>
      </c>
      <c r="G43" s="66" t="s">
        <v>94</v>
      </c>
      <c r="H43" s="75">
        <v>48</v>
      </c>
      <c r="I43" s="77">
        <v>3150</v>
      </c>
      <c r="J43" s="77">
        <v>922</v>
      </c>
      <c r="K43" s="71">
        <v>0.6</v>
      </c>
      <c r="L43" s="79">
        <f>(I43*K43)/1000</f>
        <v>1.89</v>
      </c>
    </row>
    <row r="44" spans="1:12" s="64" customFormat="1" ht="19.5" customHeight="1">
      <c r="A44" s="63" t="s">
        <v>149</v>
      </c>
      <c r="B44" s="64" t="s">
        <v>159</v>
      </c>
      <c r="C44" s="64" t="s">
        <v>160</v>
      </c>
      <c r="F44" s="63" t="s">
        <v>93</v>
      </c>
      <c r="G44" s="66" t="s">
        <v>138</v>
      </c>
      <c r="H44" s="75">
        <v>8</v>
      </c>
      <c r="I44" s="77">
        <v>3183</v>
      </c>
      <c r="J44" s="77">
        <v>680</v>
      </c>
      <c r="K44" s="71">
        <v>0.6</v>
      </c>
      <c r="L44" s="79">
        <f>(I44*K44)/1000</f>
        <v>1.9098</v>
      </c>
    </row>
    <row r="45" spans="1:12" s="64" customFormat="1" ht="19.5" customHeight="1">
      <c r="A45" s="63" t="s">
        <v>149</v>
      </c>
      <c r="B45" s="64" t="s">
        <v>161</v>
      </c>
      <c r="C45" s="64" t="s">
        <v>162</v>
      </c>
      <c r="F45" s="63" t="s">
        <v>93</v>
      </c>
      <c r="G45" s="66" t="s">
        <v>102</v>
      </c>
      <c r="H45" s="75" t="s">
        <v>163</v>
      </c>
      <c r="I45" s="77">
        <v>2252</v>
      </c>
      <c r="J45" s="77">
        <v>504</v>
      </c>
      <c r="K45" s="71">
        <v>0.6</v>
      </c>
      <c r="L45" s="79">
        <f>(I45*K45)/1000</f>
        <v>1.3512</v>
      </c>
    </row>
    <row r="46" spans="1:12" s="64" customFormat="1" ht="19.5" customHeight="1">
      <c r="A46" s="63" t="s">
        <v>149</v>
      </c>
      <c r="B46" s="64" t="s">
        <v>164</v>
      </c>
      <c r="C46" s="64" t="s">
        <v>165</v>
      </c>
      <c r="D46" s="64">
        <v>621726</v>
      </c>
      <c r="E46" s="64">
        <v>746585</v>
      </c>
      <c r="F46" s="63" t="s">
        <v>93</v>
      </c>
      <c r="G46" s="66" t="s">
        <v>99</v>
      </c>
      <c r="H46" s="75">
        <v>31</v>
      </c>
      <c r="I46" s="77">
        <v>6705</v>
      </c>
      <c r="J46" s="77">
        <v>1443</v>
      </c>
      <c r="K46" s="71">
        <v>0.6</v>
      </c>
      <c r="L46" s="79">
        <f>(I46*K46)/1000</f>
        <v>4.023</v>
      </c>
    </row>
    <row r="47" spans="1:12" s="83" customFormat="1" ht="19.5" customHeight="1">
      <c r="A47" s="63"/>
      <c r="B47" s="64"/>
      <c r="C47" s="64"/>
      <c r="D47" s="64"/>
      <c r="E47" s="64"/>
      <c r="F47" s="63"/>
      <c r="G47" s="66"/>
      <c r="H47" s="75"/>
      <c r="I47" s="77"/>
      <c r="J47" s="77"/>
      <c r="K47" s="71"/>
      <c r="L47" s="79"/>
    </row>
    <row r="48" spans="1:12" ht="19.5" customHeight="1">
      <c r="A48" s="64"/>
      <c r="B48" s="70" t="s">
        <v>166</v>
      </c>
      <c r="C48" s="64"/>
      <c r="D48" s="64"/>
      <c r="E48" s="64"/>
      <c r="F48" s="63"/>
      <c r="G48" s="74" t="s">
        <v>167</v>
      </c>
      <c r="H48" s="75"/>
      <c r="I48" s="67">
        <f>SUM(I49:I52)</f>
        <v>24574</v>
      </c>
      <c r="J48" s="67">
        <f>SUM(J49:J52)</f>
        <v>5952</v>
      </c>
      <c r="K48" s="71"/>
      <c r="L48" s="69">
        <f>SUM(L49:L52)</f>
        <v>14.744399999999999</v>
      </c>
    </row>
    <row r="49" spans="1:12" s="64" customFormat="1" ht="19.5" customHeight="1">
      <c r="A49" s="63" t="s">
        <v>83</v>
      </c>
      <c r="B49" s="64" t="s">
        <v>168</v>
      </c>
      <c r="C49" s="64" t="s">
        <v>169</v>
      </c>
      <c r="F49" s="63" t="s">
        <v>93</v>
      </c>
      <c r="G49" s="66" t="s">
        <v>170</v>
      </c>
      <c r="H49" s="75">
        <v>61</v>
      </c>
      <c r="I49" s="77">
        <v>4218</v>
      </c>
      <c r="J49" s="77">
        <v>1007</v>
      </c>
      <c r="K49" s="71">
        <v>0.6</v>
      </c>
      <c r="L49" s="79">
        <f>(I49*K49)/1000</f>
        <v>2.5307999999999997</v>
      </c>
    </row>
    <row r="50" spans="1:12" s="64" customFormat="1" ht="19.5" customHeight="1">
      <c r="A50" s="63" t="s">
        <v>83</v>
      </c>
      <c r="B50" s="64" t="s">
        <v>166</v>
      </c>
      <c r="C50" s="64" t="s">
        <v>171</v>
      </c>
      <c r="F50" s="63" t="s">
        <v>93</v>
      </c>
      <c r="G50" s="52" t="s">
        <v>172</v>
      </c>
      <c r="H50" s="75">
        <v>51.5</v>
      </c>
      <c r="I50" s="77">
        <v>8456</v>
      </c>
      <c r="J50" s="77">
        <v>2084</v>
      </c>
      <c r="K50" s="71">
        <v>0.6</v>
      </c>
      <c r="L50" s="79">
        <f>(I50*K50)/1000</f>
        <v>5.0736</v>
      </c>
    </row>
    <row r="51" spans="1:12" s="64" customFormat="1" ht="19.5" customHeight="1">
      <c r="A51" s="63" t="s">
        <v>83</v>
      </c>
      <c r="B51" s="64" t="s">
        <v>173</v>
      </c>
      <c r="C51" s="64" t="s">
        <v>174</v>
      </c>
      <c r="D51" s="64">
        <v>602154</v>
      </c>
      <c r="E51" s="64">
        <v>755913</v>
      </c>
      <c r="F51" s="63" t="s">
        <v>93</v>
      </c>
      <c r="G51" s="52"/>
      <c r="H51" s="75">
        <v>39.69</v>
      </c>
      <c r="I51" s="77">
        <v>4994</v>
      </c>
      <c r="J51" s="77">
        <v>1231</v>
      </c>
      <c r="K51" s="71">
        <v>0.6</v>
      </c>
      <c r="L51" s="79">
        <f>(I51*K51)/1000</f>
        <v>2.9964</v>
      </c>
    </row>
    <row r="52" spans="1:12" s="64" customFormat="1" ht="19.5" customHeight="1">
      <c r="A52" s="63" t="s">
        <v>83</v>
      </c>
      <c r="B52" s="64" t="s">
        <v>175</v>
      </c>
      <c r="C52" s="64" t="s">
        <v>176</v>
      </c>
      <c r="D52" s="64">
        <v>597850</v>
      </c>
      <c r="E52" s="64">
        <v>748935</v>
      </c>
      <c r="F52" s="63" t="s">
        <v>93</v>
      </c>
      <c r="G52" s="66"/>
      <c r="H52" s="75">
        <v>42.53</v>
      </c>
      <c r="I52" s="77">
        <v>6906</v>
      </c>
      <c r="J52" s="77">
        <v>1630</v>
      </c>
      <c r="K52" s="71">
        <v>0.6</v>
      </c>
      <c r="L52" s="79">
        <f>(I52*K52)/1000</f>
        <v>4.143599999999999</v>
      </c>
    </row>
    <row r="53" spans="1:12" ht="19.5" customHeight="1">
      <c r="A53" s="64"/>
      <c r="B53" s="70" t="s">
        <v>177</v>
      </c>
      <c r="C53" s="64"/>
      <c r="D53" s="64"/>
      <c r="E53" s="64"/>
      <c r="F53" s="63"/>
      <c r="G53" s="66"/>
      <c r="H53" s="75"/>
      <c r="I53" s="67">
        <f>SUM(I54:I55)</f>
        <v>14353</v>
      </c>
      <c r="J53" s="67">
        <f>SUM(J54:J55)</f>
        <v>3769</v>
      </c>
      <c r="K53" s="71"/>
      <c r="L53" s="69">
        <f>SUM(L54:L55)</f>
        <v>8.611799999999999</v>
      </c>
    </row>
    <row r="54" spans="1:12" s="64" customFormat="1" ht="19.5" customHeight="1">
      <c r="A54" s="63" t="s">
        <v>83</v>
      </c>
      <c r="B54" s="64" t="s">
        <v>178</v>
      </c>
      <c r="C54" s="64" t="s">
        <v>179</v>
      </c>
      <c r="F54" s="63" t="s">
        <v>93</v>
      </c>
      <c r="G54" s="66" t="s">
        <v>102</v>
      </c>
      <c r="H54" s="75">
        <v>110.05</v>
      </c>
      <c r="I54" s="77">
        <v>6125</v>
      </c>
      <c r="J54" s="77">
        <v>1627</v>
      </c>
      <c r="K54" s="71">
        <v>0.6</v>
      </c>
      <c r="L54" s="79">
        <f>(I54*K54)/1000</f>
        <v>3.675</v>
      </c>
    </row>
    <row r="55" spans="1:12" s="64" customFormat="1" ht="19.5" customHeight="1">
      <c r="A55" s="63" t="s">
        <v>83</v>
      </c>
      <c r="B55" s="64" t="s">
        <v>180</v>
      </c>
      <c r="C55" s="64" t="s">
        <v>181</v>
      </c>
      <c r="D55" s="64">
        <v>597819</v>
      </c>
      <c r="E55" s="64">
        <v>764966</v>
      </c>
      <c r="F55" s="63" t="s">
        <v>93</v>
      </c>
      <c r="G55" s="66" t="s">
        <v>94</v>
      </c>
      <c r="H55" s="75">
        <v>115.04</v>
      </c>
      <c r="I55" s="77">
        <v>8228</v>
      </c>
      <c r="J55" s="77">
        <v>2142</v>
      </c>
      <c r="K55" s="71">
        <v>0.6</v>
      </c>
      <c r="L55" s="79">
        <f>(I55*K55)/1000</f>
        <v>4.9368</v>
      </c>
    </row>
    <row r="56" spans="1:12" s="85" customFormat="1" ht="30.75" customHeight="1">
      <c r="A56" s="84" t="s">
        <v>71</v>
      </c>
      <c r="B56" s="85" t="s">
        <v>182</v>
      </c>
      <c r="C56" s="84" t="s">
        <v>183</v>
      </c>
      <c r="D56" s="84"/>
      <c r="E56" s="84"/>
      <c r="H56" s="84"/>
      <c r="I56" s="86"/>
      <c r="J56" s="86"/>
      <c r="K56" s="87"/>
      <c r="L56" s="88"/>
    </row>
    <row r="57" spans="1:12" s="83" customFormat="1" ht="21.75">
      <c r="A57" s="89"/>
      <c r="C57" s="89" t="s">
        <v>184</v>
      </c>
      <c r="D57" s="89"/>
      <c r="E57" s="89"/>
      <c r="H57" s="89"/>
      <c r="I57" s="90"/>
      <c r="J57" s="90"/>
      <c r="K57" s="91"/>
      <c r="L57" s="92"/>
    </row>
    <row r="58" spans="1:12" ht="21.75">
      <c r="A58" s="93"/>
      <c r="B58" s="54"/>
      <c r="C58" s="93" t="s">
        <v>72</v>
      </c>
      <c r="F58" s="83"/>
      <c r="G58" s="83"/>
      <c r="H58" s="93"/>
      <c r="I58" s="90"/>
      <c r="J58" s="90"/>
      <c r="K58" s="91"/>
      <c r="L58" s="92"/>
    </row>
    <row r="59" spans="1:12" s="83" customFormat="1" ht="21.75">
      <c r="A59" s="93"/>
      <c r="C59" s="89" t="s">
        <v>185</v>
      </c>
      <c r="D59" s="89"/>
      <c r="E59" s="89"/>
      <c r="H59" s="89"/>
      <c r="I59" s="89"/>
      <c r="J59" s="89"/>
      <c r="K59" s="89"/>
      <c r="L59" s="89"/>
    </row>
    <row r="60" spans="2:12" s="83" customFormat="1" ht="19.5" customHeight="1">
      <c r="B60" s="93"/>
      <c r="C60" s="93"/>
      <c r="D60" s="93"/>
      <c r="E60" s="93"/>
      <c r="F60" s="91"/>
      <c r="G60" s="91"/>
      <c r="H60" s="91"/>
      <c r="K60" s="94"/>
      <c r="L60" s="95"/>
    </row>
    <row r="61" spans="2:12" s="83" customFormat="1" ht="19.5" customHeight="1">
      <c r="B61" s="93"/>
      <c r="C61" s="93"/>
      <c r="D61" s="93"/>
      <c r="E61" s="93"/>
      <c r="F61" s="91"/>
      <c r="G61" s="91"/>
      <c r="H61" s="91"/>
      <c r="K61" s="94"/>
      <c r="L61" s="95"/>
    </row>
    <row r="62" spans="2:12" s="83" customFormat="1" ht="19.5" customHeight="1">
      <c r="B62" s="93"/>
      <c r="C62" s="93"/>
      <c r="D62" s="93"/>
      <c r="E62" s="93"/>
      <c r="F62" s="91"/>
      <c r="G62" s="91"/>
      <c r="H62" s="91"/>
      <c r="K62" s="94"/>
      <c r="L62" s="95"/>
    </row>
    <row r="63" spans="2:12" s="83" customFormat="1" ht="19.5" customHeight="1">
      <c r="B63" s="93"/>
      <c r="C63" s="93"/>
      <c r="D63" s="93"/>
      <c r="E63" s="93"/>
      <c r="F63" s="91"/>
      <c r="G63" s="91"/>
      <c r="H63" s="91"/>
      <c r="K63" s="94"/>
      <c r="L63" s="95"/>
    </row>
    <row r="64" spans="2:12" s="83" customFormat="1" ht="19.5" customHeight="1">
      <c r="B64" s="93"/>
      <c r="C64" s="93"/>
      <c r="D64" s="93"/>
      <c r="E64" s="93"/>
      <c r="F64" s="91"/>
      <c r="G64" s="91"/>
      <c r="H64" s="91"/>
      <c r="K64" s="94"/>
      <c r="L64" s="95"/>
    </row>
    <row r="65" spans="2:12" s="83" customFormat="1" ht="19.5" customHeight="1">
      <c r="B65" s="93"/>
      <c r="C65" s="93"/>
      <c r="D65" s="93"/>
      <c r="E65" s="93"/>
      <c r="F65" s="91"/>
      <c r="G65" s="91"/>
      <c r="H65" s="91"/>
      <c r="K65" s="94"/>
      <c r="L65" s="95"/>
    </row>
    <row r="66" spans="2:12" s="83" customFormat="1" ht="19.5" customHeight="1">
      <c r="B66" s="93"/>
      <c r="C66" s="93"/>
      <c r="D66" s="93"/>
      <c r="E66" s="93"/>
      <c r="F66" s="91"/>
      <c r="G66" s="91"/>
      <c r="H66" s="91"/>
      <c r="K66" s="94"/>
      <c r="L66" s="95"/>
    </row>
    <row r="67" spans="2:12" s="83" customFormat="1" ht="19.5" customHeight="1">
      <c r="B67" s="93"/>
      <c r="C67" s="93"/>
      <c r="D67" s="93"/>
      <c r="E67" s="93"/>
      <c r="F67" s="91"/>
      <c r="G67" s="91"/>
      <c r="H67" s="91"/>
      <c r="K67" s="94"/>
      <c r="L67" s="95"/>
    </row>
    <row r="68" spans="2:12" s="83" customFormat="1" ht="19.5" customHeight="1">
      <c r="B68" s="93"/>
      <c r="C68" s="93"/>
      <c r="D68" s="93"/>
      <c r="E68" s="93"/>
      <c r="F68" s="91"/>
      <c r="G68" s="91"/>
      <c r="H68" s="91"/>
      <c r="K68" s="94"/>
      <c r="L68" s="95"/>
    </row>
    <row r="69" spans="2:12" s="83" customFormat="1" ht="19.5" customHeight="1">
      <c r="B69" s="93"/>
      <c r="C69" s="93"/>
      <c r="D69" s="93"/>
      <c r="E69" s="93"/>
      <c r="F69" s="91"/>
      <c r="G69" s="91"/>
      <c r="H69" s="91"/>
      <c r="K69" s="94"/>
      <c r="L69" s="95"/>
    </row>
    <row r="70" spans="2:12" s="83" customFormat="1" ht="19.5" customHeight="1">
      <c r="B70" s="93"/>
      <c r="C70" s="93"/>
      <c r="D70" s="93"/>
      <c r="E70" s="93"/>
      <c r="F70" s="91"/>
      <c r="G70" s="91"/>
      <c r="H70" s="91"/>
      <c r="K70" s="94"/>
      <c r="L70" s="95"/>
    </row>
    <row r="71" spans="2:12" s="83" customFormat="1" ht="19.5" customHeight="1">
      <c r="B71" s="93"/>
      <c r="C71" s="93"/>
      <c r="D71" s="93"/>
      <c r="E71" s="93"/>
      <c r="F71" s="91"/>
      <c r="G71" s="91"/>
      <c r="H71" s="91"/>
      <c r="K71" s="94"/>
      <c r="L71" s="95"/>
    </row>
    <row r="72" spans="2:12" s="83" customFormat="1" ht="19.5" customHeight="1">
      <c r="B72" s="93"/>
      <c r="C72" s="93"/>
      <c r="D72" s="93"/>
      <c r="E72" s="93"/>
      <c r="F72" s="91"/>
      <c r="G72" s="91"/>
      <c r="H72" s="91"/>
      <c r="K72" s="94"/>
      <c r="L72" s="95"/>
    </row>
    <row r="73" spans="2:12" s="83" customFormat="1" ht="19.5" customHeight="1">
      <c r="B73" s="93"/>
      <c r="C73" s="93"/>
      <c r="D73" s="93"/>
      <c r="E73" s="93"/>
      <c r="F73" s="91"/>
      <c r="G73" s="91"/>
      <c r="H73" s="91"/>
      <c r="K73" s="94"/>
      <c r="L73" s="95"/>
    </row>
    <row r="74" spans="2:12" s="83" customFormat="1" ht="19.5" customHeight="1">
      <c r="B74" s="93"/>
      <c r="C74" s="93"/>
      <c r="D74" s="93"/>
      <c r="E74" s="93"/>
      <c r="F74" s="91"/>
      <c r="G74" s="91"/>
      <c r="H74" s="91"/>
      <c r="K74" s="94"/>
      <c r="L74" s="95"/>
    </row>
    <row r="75" spans="2:12" s="83" customFormat="1" ht="19.5" customHeight="1">
      <c r="B75" s="93"/>
      <c r="C75" s="93"/>
      <c r="D75" s="93"/>
      <c r="E75" s="93"/>
      <c r="F75" s="91"/>
      <c r="G75" s="91"/>
      <c r="H75" s="91"/>
      <c r="K75" s="94"/>
      <c r="L75" s="95"/>
    </row>
    <row r="76" spans="2:12" s="83" customFormat="1" ht="19.5" customHeight="1">
      <c r="B76" s="93"/>
      <c r="C76" s="93"/>
      <c r="D76" s="93"/>
      <c r="E76" s="93"/>
      <c r="F76" s="91"/>
      <c r="G76" s="91"/>
      <c r="H76" s="91"/>
      <c r="K76" s="94"/>
      <c r="L76" s="95"/>
    </row>
    <row r="77" spans="2:12" s="83" customFormat="1" ht="19.5" customHeight="1">
      <c r="B77" s="93"/>
      <c r="C77" s="93"/>
      <c r="D77" s="93"/>
      <c r="E77" s="93"/>
      <c r="F77" s="91"/>
      <c r="G77" s="91"/>
      <c r="H77" s="91"/>
      <c r="K77" s="94"/>
      <c r="L77" s="95"/>
    </row>
    <row r="78" spans="2:3" ht="19.5" customHeight="1">
      <c r="B78" s="96"/>
      <c r="C78" s="96"/>
    </row>
  </sheetData>
  <sheetProtection/>
  <mergeCells count="9">
    <mergeCell ref="B1:L1"/>
    <mergeCell ref="H3:H5"/>
    <mergeCell ref="K3:K5"/>
    <mergeCell ref="I3:J4"/>
    <mergeCell ref="B3:B5"/>
    <mergeCell ref="C3:C5"/>
    <mergeCell ref="F3:F5"/>
    <mergeCell ref="L3:L5"/>
    <mergeCell ref="G3:G5"/>
  </mergeCells>
  <printOptions horizontalCentered="1"/>
  <pageMargins left="0.3937007874015748" right="0.3937007874015748" top="0.5905511811023623" bottom="0.7874015748031497" header="0.35433070866141736" footer="0.11811023622047245"/>
  <pageSetup orientation="landscape" paperSize="9" r:id="rId1"/>
  <headerFooter alignWithMargins="0">
    <oddHeader>&amp;Rหน้า &amp;P/&amp;N</oddHeader>
    <oddFooter>&amp;R&amp;Z&amp;F/&amp;A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1" ySplit="4" topLeftCell="B32" activePane="bottomRight" state="frozen"/>
      <selection pane="topLeft" activeCell="M7" sqref="M7"/>
      <selection pane="topRight" activeCell="M7" sqref="M7"/>
      <selection pane="bottomLeft" activeCell="M7" sqref="M7"/>
      <selection pane="bottomRight" activeCell="D11" sqref="D11:F11"/>
    </sheetView>
  </sheetViews>
  <sheetFormatPr defaultColWidth="9.140625" defaultRowHeight="21.75"/>
  <cols>
    <col min="1" max="1" width="3.140625" style="1" hidden="1" customWidth="1"/>
    <col min="2" max="2" width="11.421875" style="52" bestFit="1" customWidth="1"/>
    <col min="3" max="3" width="15.28125" style="52" bestFit="1" customWidth="1"/>
    <col min="4" max="4" width="7.140625" style="44" customWidth="1"/>
    <col min="5" max="6" width="7.00390625" style="46" bestFit="1" customWidth="1"/>
    <col min="7" max="7" width="28.140625" style="46" customWidth="1"/>
    <col min="8" max="8" width="8.7109375" style="21" customWidth="1"/>
    <col min="9" max="9" width="11.00390625" style="47" bestFit="1" customWidth="1"/>
    <col min="10" max="10" width="10.00390625" style="47" bestFit="1" customWidth="1"/>
    <col min="11" max="11" width="11.57421875" style="44" bestFit="1" customWidth="1"/>
    <col min="12" max="12" width="11.28125" style="53" customWidth="1"/>
    <col min="13" max="16384" width="9.140625" style="1" customWidth="1"/>
  </cols>
  <sheetData>
    <row r="1" spans="2:12" ht="21.75"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12" ht="21.75">
      <c r="B2" s="206" t="s">
        <v>1</v>
      </c>
      <c r="C2" s="201" t="s">
        <v>2</v>
      </c>
      <c r="D2" s="201" t="s">
        <v>3</v>
      </c>
      <c r="E2" s="201" t="s">
        <v>4</v>
      </c>
      <c r="F2" s="202"/>
      <c r="G2" s="201" t="s">
        <v>5</v>
      </c>
      <c r="H2" s="204" t="s">
        <v>6</v>
      </c>
      <c r="I2" s="203" t="s">
        <v>7</v>
      </c>
      <c r="J2" s="203"/>
      <c r="K2" s="204" t="s">
        <v>8</v>
      </c>
      <c r="L2" s="235" t="s">
        <v>9</v>
      </c>
    </row>
    <row r="3" spans="2:12" ht="21.75" customHeight="1">
      <c r="B3" s="207"/>
      <c r="C3" s="201"/>
      <c r="D3" s="202"/>
      <c r="E3" s="202"/>
      <c r="F3" s="202"/>
      <c r="G3" s="201"/>
      <c r="H3" s="204"/>
      <c r="I3" s="203"/>
      <c r="J3" s="203"/>
      <c r="K3" s="204"/>
      <c r="L3" s="209"/>
    </row>
    <row r="4" spans="2:12" ht="21.75">
      <c r="B4" s="208"/>
      <c r="C4" s="201"/>
      <c r="D4" s="202"/>
      <c r="E4" s="3" t="s">
        <v>10</v>
      </c>
      <c r="F4" s="3" t="s">
        <v>11</v>
      </c>
      <c r="G4" s="201"/>
      <c r="H4" s="204"/>
      <c r="I4" s="5" t="s">
        <v>12</v>
      </c>
      <c r="J4" s="5" t="s">
        <v>13</v>
      </c>
      <c r="K4" s="205"/>
      <c r="L4" s="6" t="s">
        <v>14</v>
      </c>
    </row>
    <row r="5" spans="2:12" ht="21.75">
      <c r="B5" s="7" t="s">
        <v>15</v>
      </c>
      <c r="C5" s="7"/>
      <c r="D5" s="8"/>
      <c r="E5" s="9"/>
      <c r="F5" s="3"/>
      <c r="G5" s="2"/>
      <c r="H5" s="10">
        <f>SUM(H6+H14+H18)</f>
        <v>543.03</v>
      </c>
      <c r="I5" s="11">
        <v>285901</v>
      </c>
      <c r="J5" s="11">
        <v>118423</v>
      </c>
      <c r="K5" s="12"/>
      <c r="L5" s="13">
        <f>SUM(L6,L14,L18)</f>
        <v>125.64999999999999</v>
      </c>
    </row>
    <row r="6" spans="2:12" s="14" customFormat="1" ht="21">
      <c r="B6" s="7" t="s">
        <v>16</v>
      </c>
      <c r="C6" s="7"/>
      <c r="D6" s="15"/>
      <c r="E6" s="16"/>
      <c r="F6" s="17"/>
      <c r="G6" s="18"/>
      <c r="H6" s="10">
        <v>224</v>
      </c>
      <c r="I6" s="11">
        <v>99933</v>
      </c>
      <c r="J6" s="11">
        <v>48871</v>
      </c>
      <c r="K6" s="19">
        <f aca="true" t="shared" si="0" ref="K6:K13">(L6*1000)/I6</f>
        <v>0.8259533887704761</v>
      </c>
      <c r="L6" s="20">
        <f>SUM(L7:L13)</f>
        <v>82.53999999999999</v>
      </c>
    </row>
    <row r="7" spans="1:12" ht="21.75">
      <c r="A7" s="21">
        <v>45</v>
      </c>
      <c r="B7" s="22" t="s">
        <v>17</v>
      </c>
      <c r="C7" s="23" t="s">
        <v>18</v>
      </c>
      <c r="D7" s="15"/>
      <c r="E7" s="24">
        <v>433941</v>
      </c>
      <c r="F7" s="25">
        <v>871723</v>
      </c>
      <c r="G7" s="26" t="s">
        <v>19</v>
      </c>
      <c r="H7" s="8">
        <v>12</v>
      </c>
      <c r="I7" s="27">
        <v>74673</v>
      </c>
      <c r="J7" s="27">
        <v>19366</v>
      </c>
      <c r="K7" s="28">
        <f t="shared" si="0"/>
        <v>0.513706426687022</v>
      </c>
      <c r="L7" s="29">
        <v>38.36</v>
      </c>
    </row>
    <row r="8" spans="1:12" ht="21.75">
      <c r="A8" s="21">
        <v>43</v>
      </c>
      <c r="B8" s="22" t="s">
        <v>20</v>
      </c>
      <c r="C8" s="23" t="s">
        <v>21</v>
      </c>
      <c r="D8" s="8"/>
      <c r="E8" s="30">
        <v>423152</v>
      </c>
      <c r="F8" s="30">
        <v>863782</v>
      </c>
      <c r="G8" s="26" t="s">
        <v>22</v>
      </c>
      <c r="H8" s="8">
        <v>7.28</v>
      </c>
      <c r="I8" s="27">
        <v>6414</v>
      </c>
      <c r="J8" s="27">
        <v>4539</v>
      </c>
      <c r="K8" s="28">
        <f t="shared" si="0"/>
        <v>1.2846897411911444</v>
      </c>
      <c r="L8" s="29">
        <v>8.24</v>
      </c>
    </row>
    <row r="9" spans="1:12" ht="21.75">
      <c r="A9" s="21">
        <v>44</v>
      </c>
      <c r="B9" s="22" t="s">
        <v>23</v>
      </c>
      <c r="C9" s="23" t="s">
        <v>24</v>
      </c>
      <c r="D9" s="8" t="s">
        <v>25</v>
      </c>
      <c r="E9" s="30">
        <v>432897</v>
      </c>
      <c r="F9" s="30">
        <v>873859</v>
      </c>
      <c r="G9" s="26" t="s">
        <v>26</v>
      </c>
      <c r="H9" s="31">
        <v>48</v>
      </c>
      <c r="I9" s="27">
        <v>8555</v>
      </c>
      <c r="J9" s="27">
        <v>3608</v>
      </c>
      <c r="K9" s="28">
        <f t="shared" si="0"/>
        <v>0.3167738164815897</v>
      </c>
      <c r="L9" s="29">
        <v>2.71</v>
      </c>
    </row>
    <row r="10" spans="1:12" ht="21.75">
      <c r="A10" s="21">
        <v>46</v>
      </c>
      <c r="B10" s="22" t="s">
        <v>27</v>
      </c>
      <c r="C10" s="23" t="s">
        <v>28</v>
      </c>
      <c r="D10" s="8" t="s">
        <v>29</v>
      </c>
      <c r="E10" s="30">
        <v>433825</v>
      </c>
      <c r="F10" s="30">
        <v>874284</v>
      </c>
      <c r="G10" s="26" t="s">
        <v>30</v>
      </c>
      <c r="H10" s="31">
        <v>35</v>
      </c>
      <c r="I10" s="27">
        <v>28979</v>
      </c>
      <c r="J10" s="27">
        <v>13363</v>
      </c>
      <c r="K10" s="28">
        <f t="shared" si="0"/>
        <v>0.39442354808654545</v>
      </c>
      <c r="L10" s="29">
        <v>11.43</v>
      </c>
    </row>
    <row r="11" spans="1:12" ht="21.75">
      <c r="A11" s="21">
        <v>47</v>
      </c>
      <c r="B11" s="22" t="s">
        <v>31</v>
      </c>
      <c r="C11" s="23" t="s">
        <v>32</v>
      </c>
      <c r="D11" s="8" t="s">
        <v>29</v>
      </c>
      <c r="E11" s="30">
        <v>430362</v>
      </c>
      <c r="F11" s="30">
        <v>868892</v>
      </c>
      <c r="G11" s="26" t="s">
        <v>33</v>
      </c>
      <c r="H11" s="31">
        <v>56</v>
      </c>
      <c r="I11" s="27">
        <v>35586</v>
      </c>
      <c r="J11" s="27">
        <v>17895</v>
      </c>
      <c r="K11" s="28">
        <f t="shared" si="0"/>
        <v>0.3262518968133536</v>
      </c>
      <c r="L11" s="29">
        <v>11.61</v>
      </c>
    </row>
    <row r="12" spans="1:12" ht="21.75">
      <c r="A12" s="21">
        <v>48</v>
      </c>
      <c r="B12" s="22" t="s">
        <v>34</v>
      </c>
      <c r="C12" s="23" t="s">
        <v>35</v>
      </c>
      <c r="D12" s="8" t="s">
        <v>25</v>
      </c>
      <c r="E12" s="30"/>
      <c r="F12" s="30"/>
      <c r="G12" s="26" t="s">
        <v>36</v>
      </c>
      <c r="H12" s="31">
        <v>30</v>
      </c>
      <c r="I12" s="27">
        <v>14429</v>
      </c>
      <c r="J12" s="27">
        <v>7654</v>
      </c>
      <c r="K12" s="28">
        <f t="shared" si="0"/>
        <v>0.45810520479589717</v>
      </c>
      <c r="L12" s="29">
        <v>6.61</v>
      </c>
    </row>
    <row r="13" spans="1:12" ht="21.75">
      <c r="A13" s="21">
        <v>49</v>
      </c>
      <c r="B13" s="22" t="s">
        <v>37</v>
      </c>
      <c r="C13" s="23" t="s">
        <v>38</v>
      </c>
      <c r="D13" s="8" t="s">
        <v>25</v>
      </c>
      <c r="E13" s="30">
        <v>424857</v>
      </c>
      <c r="F13" s="30">
        <v>859021</v>
      </c>
      <c r="G13" s="26" t="s">
        <v>39</v>
      </c>
      <c r="H13" s="31">
        <v>23</v>
      </c>
      <c r="I13" s="27">
        <v>12384</v>
      </c>
      <c r="J13" s="27">
        <v>6351</v>
      </c>
      <c r="K13" s="28">
        <f t="shared" si="0"/>
        <v>0.2890826873385013</v>
      </c>
      <c r="L13" s="29">
        <v>3.58</v>
      </c>
    </row>
    <row r="14" spans="1:12" s="39" customFormat="1" ht="21.75">
      <c r="A14" s="33">
        <v>51</v>
      </c>
      <c r="B14" s="34" t="s">
        <v>40</v>
      </c>
      <c r="C14" s="35"/>
      <c r="D14" s="8"/>
      <c r="E14" s="30"/>
      <c r="F14" s="30"/>
      <c r="G14" s="36"/>
      <c r="H14" s="37">
        <v>67.03</v>
      </c>
      <c r="I14" s="11">
        <v>4694</v>
      </c>
      <c r="J14" s="11">
        <v>2596</v>
      </c>
      <c r="K14" s="19"/>
      <c r="L14" s="38">
        <f>SUM(L15:L17)</f>
        <v>28.45</v>
      </c>
    </row>
    <row r="15" spans="1:12" ht="21.75">
      <c r="A15" s="21"/>
      <c r="B15" s="22" t="s">
        <v>41</v>
      </c>
      <c r="C15" s="23" t="s">
        <v>42</v>
      </c>
      <c r="D15" s="8"/>
      <c r="E15" s="30">
        <v>423707</v>
      </c>
      <c r="F15" s="30">
        <v>872851</v>
      </c>
      <c r="G15" s="26" t="s">
        <v>43</v>
      </c>
      <c r="H15" s="40">
        <v>16.4</v>
      </c>
      <c r="I15" s="27">
        <v>15643</v>
      </c>
      <c r="J15" s="27">
        <v>9625</v>
      </c>
      <c r="K15" s="28">
        <f>(L15*1000)/I15</f>
        <v>1.2286645784056767</v>
      </c>
      <c r="L15" s="29">
        <v>19.22</v>
      </c>
    </row>
    <row r="16" spans="1:12" ht="21.75">
      <c r="A16" s="21">
        <v>26</v>
      </c>
      <c r="B16" s="22" t="s">
        <v>40</v>
      </c>
      <c r="C16" s="23" t="s">
        <v>44</v>
      </c>
      <c r="D16" s="15"/>
      <c r="E16" s="30">
        <v>428406</v>
      </c>
      <c r="F16" s="30">
        <v>874230</v>
      </c>
      <c r="G16" s="26" t="s">
        <v>45</v>
      </c>
      <c r="H16" s="40">
        <v>31.84</v>
      </c>
      <c r="I16" s="27">
        <v>16581</v>
      </c>
      <c r="J16" s="27">
        <v>8598</v>
      </c>
      <c r="K16" s="28">
        <f>(L16*1000)/I16</f>
        <v>0.4179482540256921</v>
      </c>
      <c r="L16" s="29">
        <v>6.93</v>
      </c>
    </row>
    <row r="17" spans="1:12" ht="21.75">
      <c r="A17" s="21">
        <v>19</v>
      </c>
      <c r="B17" s="22" t="s">
        <v>46</v>
      </c>
      <c r="C17" s="23" t="s">
        <v>47</v>
      </c>
      <c r="D17" s="8" t="s">
        <v>25</v>
      </c>
      <c r="E17" s="30"/>
      <c r="F17" s="30"/>
      <c r="G17" s="36"/>
      <c r="H17" s="31">
        <v>18.79</v>
      </c>
      <c r="I17" s="27">
        <v>4694</v>
      </c>
      <c r="J17" s="27">
        <v>2596</v>
      </c>
      <c r="K17" s="28">
        <f>(L17*1000)/I17</f>
        <v>0.489987217724755</v>
      </c>
      <c r="L17" s="29">
        <v>2.3</v>
      </c>
    </row>
    <row r="18" spans="1:12" ht="21.75">
      <c r="A18" s="21">
        <v>20</v>
      </c>
      <c r="B18" s="34" t="s">
        <v>48</v>
      </c>
      <c r="C18" s="35"/>
      <c r="D18" s="8"/>
      <c r="E18" s="30"/>
      <c r="F18" s="30"/>
      <c r="G18" s="36"/>
      <c r="H18" s="37">
        <v>252</v>
      </c>
      <c r="I18" s="41">
        <v>59115</v>
      </c>
      <c r="J18" s="41">
        <v>21044</v>
      </c>
      <c r="K18" s="19"/>
      <c r="L18" s="38">
        <f>SUM(L19:L26)</f>
        <v>14.659999999999998</v>
      </c>
    </row>
    <row r="19" spans="1:12" ht="21.75">
      <c r="A19" s="21">
        <v>21</v>
      </c>
      <c r="B19" s="22" t="s">
        <v>49</v>
      </c>
      <c r="C19" s="23" t="s">
        <v>50</v>
      </c>
      <c r="D19" s="8"/>
      <c r="E19" s="30">
        <v>426889</v>
      </c>
      <c r="F19" s="30">
        <v>887360</v>
      </c>
      <c r="G19" s="26" t="s">
        <v>51</v>
      </c>
      <c r="H19" s="40">
        <v>4</v>
      </c>
      <c r="I19" s="27">
        <v>5594</v>
      </c>
      <c r="J19" s="27">
        <v>2242</v>
      </c>
      <c r="K19" s="28">
        <f aca="true" t="shared" si="1" ref="K19:K26">(L19*1000)/I19</f>
        <v>0.33964962459778336</v>
      </c>
      <c r="L19" s="29">
        <v>1.9</v>
      </c>
    </row>
    <row r="20" spans="1:12" s="39" customFormat="1" ht="21.75">
      <c r="A20" s="33">
        <v>22</v>
      </c>
      <c r="B20" s="22" t="s">
        <v>52</v>
      </c>
      <c r="C20" s="23" t="s">
        <v>53</v>
      </c>
      <c r="D20" s="8"/>
      <c r="E20" s="30">
        <v>424688</v>
      </c>
      <c r="F20" s="30">
        <v>882816</v>
      </c>
      <c r="G20" s="26" t="s">
        <v>54</v>
      </c>
      <c r="H20" s="40">
        <v>4.2</v>
      </c>
      <c r="I20" s="27">
        <v>3254</v>
      </c>
      <c r="J20" s="27">
        <v>1542</v>
      </c>
      <c r="K20" s="28">
        <f t="shared" si="1"/>
        <v>0.5285802089735709</v>
      </c>
      <c r="L20" s="29">
        <v>1.72</v>
      </c>
    </row>
    <row r="21" spans="1:12" ht="21.75">
      <c r="A21" s="21">
        <v>23</v>
      </c>
      <c r="B21" s="22" t="s">
        <v>49</v>
      </c>
      <c r="C21" s="23" t="s">
        <v>55</v>
      </c>
      <c r="D21" s="8" t="s">
        <v>25</v>
      </c>
      <c r="E21" s="42">
        <v>427119</v>
      </c>
      <c r="F21" s="42">
        <v>890263</v>
      </c>
      <c r="G21" s="26" t="s">
        <v>56</v>
      </c>
      <c r="H21" s="31">
        <v>78.4</v>
      </c>
      <c r="I21" s="27">
        <v>5594</v>
      </c>
      <c r="J21" s="27">
        <v>2242</v>
      </c>
      <c r="K21" s="28">
        <f t="shared" si="1"/>
        <v>0.24669288523417948</v>
      </c>
      <c r="L21" s="29">
        <v>1.38</v>
      </c>
    </row>
    <row r="22" spans="1:12" ht="21.75">
      <c r="A22" s="21">
        <v>24</v>
      </c>
      <c r="B22" s="22" t="s">
        <v>57</v>
      </c>
      <c r="C22" s="23" t="s">
        <v>58</v>
      </c>
      <c r="D22" s="8" t="s">
        <v>25</v>
      </c>
      <c r="E22" s="30">
        <v>428804</v>
      </c>
      <c r="F22" s="30">
        <v>882759</v>
      </c>
      <c r="G22" s="26" t="s">
        <v>59</v>
      </c>
      <c r="H22" s="31">
        <v>45.1</v>
      </c>
      <c r="I22" s="27">
        <v>12383</v>
      </c>
      <c r="J22" s="27">
        <v>4950</v>
      </c>
      <c r="K22" s="28">
        <f t="shared" si="1"/>
        <v>0.23096180247112977</v>
      </c>
      <c r="L22" s="29">
        <v>2.86</v>
      </c>
    </row>
    <row r="23" spans="1:12" ht="21.75">
      <c r="A23" s="21">
        <v>25</v>
      </c>
      <c r="B23" s="22" t="s">
        <v>52</v>
      </c>
      <c r="C23" s="23" t="s">
        <v>60</v>
      </c>
      <c r="D23" s="8" t="s">
        <v>25</v>
      </c>
      <c r="E23" s="30">
        <v>426260</v>
      </c>
      <c r="F23" s="30">
        <v>892184</v>
      </c>
      <c r="G23" s="26" t="s">
        <v>61</v>
      </c>
      <c r="H23" s="31">
        <v>37.1</v>
      </c>
      <c r="I23" s="27">
        <v>9404</v>
      </c>
      <c r="J23" s="27">
        <v>4135</v>
      </c>
      <c r="K23" s="28">
        <f t="shared" si="1"/>
        <v>0.35623139089749045</v>
      </c>
      <c r="L23" s="29">
        <v>3.35</v>
      </c>
    </row>
    <row r="24" spans="1:12" ht="21.75">
      <c r="A24" s="21"/>
      <c r="B24" s="22" t="s">
        <v>62</v>
      </c>
      <c r="C24" s="23" t="s">
        <v>63</v>
      </c>
      <c r="D24" s="15" t="s">
        <v>25</v>
      </c>
      <c r="E24" s="30">
        <v>423674</v>
      </c>
      <c r="F24" s="30">
        <v>896250</v>
      </c>
      <c r="G24" s="26" t="s">
        <v>64</v>
      </c>
      <c r="H24" s="31">
        <v>51.5</v>
      </c>
      <c r="I24" s="27">
        <v>10692</v>
      </c>
      <c r="J24" s="27">
        <v>3292</v>
      </c>
      <c r="K24" s="28">
        <f t="shared" si="1"/>
        <v>0.014964459408903853</v>
      </c>
      <c r="L24" s="29">
        <v>0.16</v>
      </c>
    </row>
    <row r="25" spans="1:12" ht="21.75">
      <c r="A25" s="21"/>
      <c r="B25" s="22" t="s">
        <v>65</v>
      </c>
      <c r="C25" s="23" t="s">
        <v>66</v>
      </c>
      <c r="D25" s="15" t="s">
        <v>25</v>
      </c>
      <c r="E25" s="30">
        <v>422806</v>
      </c>
      <c r="F25" s="30">
        <v>904371</v>
      </c>
      <c r="G25" s="26" t="s">
        <v>67</v>
      </c>
      <c r="H25" s="31">
        <v>29.2</v>
      </c>
      <c r="I25" s="27">
        <v>11357</v>
      </c>
      <c r="J25" s="27">
        <v>3513</v>
      </c>
      <c r="K25" s="28">
        <f t="shared" si="1"/>
        <v>0.16465615919697102</v>
      </c>
      <c r="L25" s="29">
        <v>1.87</v>
      </c>
    </row>
    <row r="26" spans="1:12" s="14" customFormat="1" ht="21.75">
      <c r="A26" s="43"/>
      <c r="B26" s="22" t="s">
        <v>68</v>
      </c>
      <c r="C26" s="23" t="s">
        <v>69</v>
      </c>
      <c r="D26" s="15" t="s">
        <v>25</v>
      </c>
      <c r="E26" s="30"/>
      <c r="F26" s="30"/>
      <c r="G26" s="26" t="s">
        <v>70</v>
      </c>
      <c r="H26" s="31">
        <v>10.7</v>
      </c>
      <c r="I26" s="27">
        <v>4090</v>
      </c>
      <c r="J26" s="27">
        <v>1492</v>
      </c>
      <c r="K26" s="28">
        <f t="shared" si="1"/>
        <v>0.3471882640586797</v>
      </c>
      <c r="L26" s="29">
        <v>1.42</v>
      </c>
    </row>
    <row r="27" spans="1:12" s="49" customFormat="1" ht="21.75">
      <c r="A27" s="44"/>
      <c r="B27" s="45" t="s">
        <v>71</v>
      </c>
      <c r="C27" s="46" t="s">
        <v>72</v>
      </c>
      <c r="D27" s="44"/>
      <c r="E27" s="46"/>
      <c r="F27" s="46"/>
      <c r="G27" s="46"/>
      <c r="H27" s="44"/>
      <c r="I27" s="47"/>
      <c r="J27" s="47"/>
      <c r="K27" s="44"/>
      <c r="L27" s="48"/>
    </row>
    <row r="28" spans="1:12" s="49" customFormat="1" ht="21.75">
      <c r="A28" s="44"/>
      <c r="B28" s="46"/>
      <c r="C28" s="45" t="s">
        <v>73</v>
      </c>
      <c r="D28" s="44"/>
      <c r="E28" s="45"/>
      <c r="F28" s="45"/>
      <c r="G28" s="45"/>
      <c r="H28" s="45"/>
      <c r="I28" s="45"/>
      <c r="J28" s="45"/>
      <c r="K28" s="45"/>
      <c r="L28" s="50"/>
    </row>
    <row r="29" spans="2:12" ht="21.75">
      <c r="B29" s="1"/>
      <c r="C29" s="1" t="s">
        <v>74</v>
      </c>
      <c r="D29" s="21"/>
      <c r="E29" s="1"/>
      <c r="F29" s="1"/>
      <c r="G29" s="1"/>
      <c r="H29" s="1"/>
      <c r="I29" s="1"/>
      <c r="J29" s="1"/>
      <c r="K29" s="1"/>
      <c r="L29" s="51"/>
    </row>
    <row r="30" spans="2:12" ht="21.75">
      <c r="B30" s="46"/>
      <c r="C30" s="46"/>
      <c r="H30" s="44"/>
      <c r="L30" s="48"/>
    </row>
  </sheetData>
  <sheetProtection/>
  <mergeCells count="10">
    <mergeCell ref="G2:G4"/>
    <mergeCell ref="H2:H4"/>
    <mergeCell ref="B1:L1"/>
    <mergeCell ref="B2:B4"/>
    <mergeCell ref="C2:C4"/>
    <mergeCell ref="I2:J3"/>
    <mergeCell ref="K2:K4"/>
    <mergeCell ref="L2:L3"/>
    <mergeCell ref="D2:D4"/>
    <mergeCell ref="E2:F3"/>
  </mergeCells>
  <printOptions/>
  <pageMargins left="0.75" right="0.75" top="0.67" bottom="1" header="0.31" footer="0.5"/>
  <pageSetup orientation="landscape" paperSize="9" r:id="rId2"/>
  <headerFooter alignWithMargins="0">
    <oddHeader>&amp;R&amp;P/&amp;N</oddHeader>
    <oddFooter>&amp;R&amp;Z&amp;F/&amp;A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2013-05-28T00:14:53Z</cp:lastPrinted>
  <dcterms:created xsi:type="dcterms:W3CDTF">2006-06-22T07:35:08Z</dcterms:created>
  <dcterms:modified xsi:type="dcterms:W3CDTF">2013-05-28T00:15:03Z</dcterms:modified>
  <cp:category/>
  <cp:version/>
  <cp:contentType/>
  <cp:contentStatus/>
</cp:coreProperties>
</file>